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1\Tabelas em Excel Finais\"/>
    </mc:Choice>
  </mc:AlternateContent>
  <bookViews>
    <workbookView xWindow="0" yWindow="0" windowWidth="15360" windowHeight="7620" firstSheet="33" activeTab="33"/>
  </bookViews>
  <sheets>
    <sheet name="Índice" sheetId="11" r:id="rId1"/>
    <sheet name="Tabela 1" sheetId="9" r:id="rId2"/>
    <sheet name="Tabela 2" sheetId="12" r:id="rId3"/>
    <sheet name="Tabela 3" sheetId="13" r:id="rId4"/>
    <sheet name="Tabela 4" sheetId="14" r:id="rId5"/>
    <sheet name="Tabela 5" sheetId="15" r:id="rId6"/>
    <sheet name="Tabela 6" sheetId="20" r:id="rId7"/>
    <sheet name="Tabela 7" sheetId="21" r:id="rId8"/>
    <sheet name="Tabela 8" sheetId="25" r:id="rId9"/>
    <sheet name="Tabela 9" sheetId="26" r:id="rId10"/>
    <sheet name="Tabela 10" sheetId="19" r:id="rId11"/>
    <sheet name="Tabela 11" sheetId="22" r:id="rId12"/>
    <sheet name="Tabela 12" sheetId="23" r:id="rId13"/>
    <sheet name="Tabela 13" sheetId="24" r:id="rId14"/>
    <sheet name="Tabela 14" sheetId="18" r:id="rId15"/>
    <sheet name="Tabela 15" sheetId="27" r:id="rId16"/>
    <sheet name="Tabela 16" sheetId="17" r:id="rId17"/>
    <sheet name="Tabela 17" sheetId="28" r:id="rId18"/>
    <sheet name="Tabela 18" sheetId="29" r:id="rId19"/>
    <sheet name="Tabela 19" sheetId="30" r:id="rId20"/>
    <sheet name="Tabela 20" sheetId="31" r:id="rId21"/>
    <sheet name="Tabela 21" sheetId="32" r:id="rId22"/>
    <sheet name="Tabela 22" sheetId="16" r:id="rId23"/>
    <sheet name="Tabela 23" sheetId="33" r:id="rId24"/>
    <sheet name="Tabela 24" sheetId="34" r:id="rId25"/>
    <sheet name="Tabela 25" sheetId="35" r:id="rId26"/>
    <sheet name="Tabela 26" sheetId="36" r:id="rId27"/>
    <sheet name="Tabela 27" sheetId="37" r:id="rId28"/>
    <sheet name="Tabela 28" sheetId="38" r:id="rId29"/>
    <sheet name="Tabela 29" sheetId="79" r:id="rId30"/>
    <sheet name="Tabela 30" sheetId="39" r:id="rId31"/>
    <sheet name="Tabela 31" sheetId="82" r:id="rId32"/>
    <sheet name="Tabela 32" sheetId="70" r:id="rId33"/>
    <sheet name="Tabela 33" sheetId="87" r:id="rId34"/>
    <sheet name="Tabela 34" sheetId="84" r:id="rId35"/>
    <sheet name="Tabela 35" sheetId="40" r:id="rId36"/>
    <sheet name="Tabela 36" sheetId="73" r:id="rId37"/>
    <sheet name="Tabela 37" sheetId="85" r:id="rId38"/>
    <sheet name="Tabela 38" sheetId="88" r:id="rId39"/>
    <sheet name="Tabela 39" sheetId="80" r:id="rId40"/>
    <sheet name="Tabela 40" sheetId="83" r:id="rId41"/>
    <sheet name="Tabela 41" sheetId="74" r:id="rId42"/>
    <sheet name="Tablela 42" sheetId="90" r:id="rId43"/>
    <sheet name="Tabela 43" sheetId="50" r:id="rId44"/>
    <sheet name="Tabela 44" sheetId="49" r:id="rId45"/>
    <sheet name="Tabela 45" sheetId="89" r:id="rId46"/>
    <sheet name="Tabela 46" sheetId="61" r:id="rId47"/>
    <sheet name="Tabela 47" sheetId="54" r:id="rId48"/>
    <sheet name="Tabela 48" sheetId="55" r:id="rId49"/>
    <sheet name="Tabela 49" sheetId="58" r:id="rId50"/>
    <sheet name="Tabela 50" sheetId="62" r:id="rId51"/>
    <sheet name="Tabela 51" sheetId="63" r:id="rId52"/>
    <sheet name="Tabela 52" sheetId="64" r:id="rId53"/>
    <sheet name="Tabela 53" sheetId="65" r:id="rId54"/>
    <sheet name="Tabela 54" sheetId="76" r:id="rId55"/>
    <sheet name="Tabela 55" sheetId="66" r:id="rId56"/>
    <sheet name="Tabela 56" sheetId="67" r:id="rId57"/>
    <sheet name="Tabela 57" sheetId="68" r:id="rId58"/>
    <sheet name="Folha1" sheetId="69" r:id="rId59"/>
  </sheets>
  <definedNames>
    <definedName name="_xlnm.Print_Area" localSheetId="39">'Tabela 39'!$A$1:$E$24</definedName>
    <definedName name="_xlnm.Print_Area" localSheetId="47">'Tabela 47'!$A$1:$E$26</definedName>
  </definedNames>
  <calcPr calcId="162913"/>
</workbook>
</file>

<file path=xl/calcChain.xml><?xml version="1.0" encoding="utf-8"?>
<calcChain xmlns="http://schemas.openxmlformats.org/spreadsheetml/2006/main">
  <c r="E21" i="74" l="1"/>
  <c r="D21" i="74"/>
  <c r="D22" i="74" s="1"/>
  <c r="C21" i="74"/>
  <c r="C22" i="74" s="1"/>
  <c r="B21" i="74"/>
  <c r="E22" i="74" l="1"/>
  <c r="N10" i="73" l="1"/>
  <c r="S7" i="73"/>
  <c r="S6" i="73"/>
  <c r="J38" i="39"/>
  <c r="E31" i="20" l="1"/>
  <c r="B10" i="85" l="1"/>
  <c r="D9" i="18" l="1"/>
  <c r="B9" i="18"/>
  <c r="D5" i="18"/>
  <c r="D11" i="76" l="1"/>
  <c r="J12" i="9" l="1"/>
  <c r="E11" i="76" l="1"/>
  <c r="K12" i="9" l="1"/>
  <c r="K15" i="9"/>
  <c r="K14" i="9"/>
  <c r="K13" i="9"/>
  <c r="K10" i="9"/>
  <c r="K9" i="9"/>
  <c r="K8" i="9"/>
  <c r="K7" i="9"/>
  <c r="C11" i="76" l="1"/>
  <c r="B11" i="76"/>
  <c r="E15" i="15" l="1"/>
  <c r="D15" i="15"/>
  <c r="C15" i="15"/>
  <c r="B15" i="15"/>
  <c r="E11" i="15"/>
  <c r="D11" i="15"/>
  <c r="C11" i="15"/>
  <c r="B11" i="15"/>
  <c r="E14" i="15"/>
  <c r="D14" i="15"/>
  <c r="C14" i="15"/>
  <c r="E10" i="15"/>
  <c r="D10" i="15"/>
  <c r="C10" i="15"/>
  <c r="D7" i="15"/>
  <c r="F7" i="15" s="1"/>
  <c r="C7" i="15"/>
  <c r="E7" i="15"/>
  <c r="F14" i="15" l="1"/>
  <c r="F10" i="15"/>
  <c r="I15" i="9" l="1"/>
  <c r="I10" i="9"/>
  <c r="E10" i="9"/>
  <c r="E15" i="9"/>
  <c r="C4" i="23" l="1"/>
  <c r="D4" i="23" s="1"/>
  <c r="E4" i="23" s="1"/>
  <c r="M15" i="9" l="1"/>
  <c r="M14" i="9"/>
  <c r="M13" i="9"/>
  <c r="M12" i="9"/>
  <c r="M10" i="9"/>
  <c r="M9" i="9"/>
  <c r="M8" i="9"/>
  <c r="M7" i="9"/>
  <c r="L15" i="9"/>
  <c r="L14" i="9"/>
  <c r="L13" i="9"/>
  <c r="L12" i="9"/>
  <c r="L10" i="9"/>
  <c r="L9" i="9"/>
  <c r="L8" i="9"/>
  <c r="L7" i="9"/>
  <c r="J14" i="9" l="1"/>
  <c r="J13" i="9"/>
  <c r="J9" i="9"/>
  <c r="J8" i="9"/>
  <c r="J7" i="9"/>
  <c r="J10" i="9" l="1"/>
  <c r="J15" i="9"/>
  <c r="E4" i="22" l="1"/>
  <c r="H4" i="22" s="1"/>
  <c r="K4" i="22" s="1"/>
  <c r="H4" i="19"/>
  <c r="K4" i="19" s="1"/>
</calcChain>
</file>

<file path=xl/sharedStrings.xml><?xml version="1.0" encoding="utf-8"?>
<sst xmlns="http://schemas.openxmlformats.org/spreadsheetml/2006/main" count="1424" uniqueCount="524">
  <si>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</si>
  <si>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</si>
  <si>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</si>
  <si>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</si>
  <si>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</si>
  <si>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</si>
  <si>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</si>
  <si>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</si>
  <si>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</si>
  <si>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</si>
  <si>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</si>
  <si>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</si>
  <si>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</si>
  <si>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</si>
  <si>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</si>
  <si>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</si>
  <si>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Fonte: BdP.</t>
  </si>
  <si>
    <t>Fonte: IFs, APB.</t>
  </si>
  <si>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</si>
  <si>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</si>
  <si>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</si>
  <si>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Total (milhões €)</t>
  </si>
  <si>
    <t>PIB Nacional (nominal)</t>
  </si>
  <si>
    <t>Ativo Agregado</t>
  </si>
  <si>
    <t>Ativo Agregado em % do PIB</t>
  </si>
  <si>
    <t>Fonte: IFs, APB, INE.</t>
  </si>
  <si>
    <t>Análise das Instituições Financeiras Associadas</t>
  </si>
  <si>
    <t>Recursos Humanos</t>
  </si>
  <si>
    <t>Afetos à Atividade Doméstica</t>
  </si>
  <si>
    <t>Afetos à Atividade Internacional</t>
  </si>
  <si>
    <t>Grande Dimensão</t>
  </si>
  <si>
    <t>Média Dimensão</t>
  </si>
  <si>
    <t>Pequena Dimensão</t>
  </si>
  <si>
    <t>Chefias</t>
  </si>
  <si>
    <t>Específicas</t>
  </si>
  <si>
    <t>Administrativas</t>
  </si>
  <si>
    <t>Auxiliares</t>
  </si>
  <si>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</si>
  <si>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</si>
  <si>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</si>
  <si>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</si>
  <si>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</si>
  <si>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</si>
  <si>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</si>
  <si>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</si>
  <si>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</si>
  <si>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</si>
  <si>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</si>
  <si>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</si>
  <si>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</si>
  <si>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</si>
  <si>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</si>
  <si>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</si>
  <si>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</si>
  <si>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</si>
  <si>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</si>
  <si>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</si>
  <si>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</si>
  <si>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</si>
  <si>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</si>
  <si>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</si>
  <si>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</si>
  <si>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</si>
  <si>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</si>
  <si>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</si>
  <si>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</si>
  <si>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</si>
  <si>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</si>
  <si>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</si>
  <si>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</si>
  <si>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</si>
  <si>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</si>
  <si>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</si>
  <si>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</si>
  <si>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</si>
  <si>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</si>
  <si>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</si>
  <si>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</si>
  <si>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</si>
  <si>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</si>
  <si>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</si>
  <si>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</si>
  <si>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</si>
  <si>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</si>
  <si>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</si>
  <si>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</si>
  <si>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</si>
  <si>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</si>
  <si>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</si>
  <si>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</si>
  <si>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</si>
  <si>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</si>
  <si>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</si>
  <si>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</si>
  <si>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</si>
  <si>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</si>
  <si>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</si>
  <si>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</si>
  <si>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</si>
  <si>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</si>
  <si>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</si>
  <si>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</si>
  <si>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</si>
  <si>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</si>
  <si>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</si>
  <si>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</si>
  <si>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</si>
  <si>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</si>
  <si>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</si>
  <si>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</si>
  <si>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</si>
  <si>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</si>
  <si>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</si>
  <si>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</si>
  <si>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</si>
  <si>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</si>
  <si>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</si>
  <si>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</si>
  <si>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</si>
  <si>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</si>
  <si>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</si>
  <si>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</si>
  <si>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</si>
  <si>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</si>
  <si>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</si>
  <si>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</si>
  <si>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</si>
  <si>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</si>
  <si>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</si>
  <si>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</si>
  <si>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</si>
  <si>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</si>
  <si>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</si>
  <si>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</si>
  <si>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Número de ATMs das Instituições Financeiras Associadas</t>
  </si>
  <si>
    <t>Rede Multibanco</t>
  </si>
  <si>
    <t>Rede Própria</t>
  </si>
  <si>
    <t>Fonte: SIBS, IFs, APB.</t>
  </si>
  <si>
    <t>Número de Utilizadores de Homebanking</t>
  </si>
  <si>
    <t>Indicadores de Cobertura Bancária</t>
  </si>
  <si>
    <t>Análise de solvabilidade</t>
  </si>
  <si>
    <t>Indicadores de Eficiência</t>
  </si>
  <si>
    <t>Atividade Internacional</t>
  </si>
  <si>
    <t>Ativo (milhões €)</t>
  </si>
  <si>
    <t>Em Valor de Ativo (milhões €)</t>
  </si>
  <si>
    <t>Em % do total</t>
  </si>
  <si>
    <t>milhões €</t>
  </si>
  <si>
    <t>Derivados</t>
  </si>
  <si>
    <t>Depósitos</t>
  </si>
  <si>
    <t>Outros Resultados (OR)</t>
  </si>
  <si>
    <t>Produto Bancário (PB)</t>
  </si>
  <si>
    <t>Custos Operativos</t>
  </si>
  <si>
    <t>Resultado Bruto de Exploração (RBE)</t>
  </si>
  <si>
    <t>Resultado Antes de Impostos (RAI)</t>
  </si>
  <si>
    <t>Custos com pessoal</t>
  </si>
  <si>
    <t>Gastos gerais administrativos</t>
  </si>
  <si>
    <t>Margem Financeira (MF)</t>
  </si>
  <si>
    <t>Resultados de Serviços e Comissões</t>
  </si>
  <si>
    <t>Resultados de Operações Financeiras</t>
  </si>
  <si>
    <t>Outros Resultados</t>
  </si>
  <si>
    <t>Provisões e Similares</t>
  </si>
  <si>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</si>
  <si>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</si>
  <si>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</si>
  <si>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</si>
  <si>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</si>
  <si>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</si>
  <si>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</si>
  <si>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</si>
  <si>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</si>
  <si>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</si>
  <si>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</si>
  <si>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</si>
  <si>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t>Impostos sobre o rendimento (IRC)</t>
  </si>
  <si>
    <t>Taxa de Imposto sobre o Rendimento (%)</t>
  </si>
  <si>
    <t>Impostos sobre o rendimento suportados no estrangeiro líquidos de dedução por dupla tributação</t>
  </si>
  <si>
    <t>Tributações autónomas</t>
  </si>
  <si>
    <t>Total de Derramas, Tributações Autónomas e Imposto Sobre o Rendimento Suportado no Estrangeiro</t>
  </si>
  <si>
    <t>Taxa Social Única</t>
  </si>
  <si>
    <t>Encargo com pensões</t>
  </si>
  <si>
    <t>Outros encargos</t>
  </si>
  <si>
    <t>Ativo Total (Milhões €)</t>
  </si>
  <si>
    <t>Fundos Próprios (Milhões €)</t>
  </si>
  <si>
    <t>Common Equity Tier 1 (CET1)</t>
  </si>
  <si>
    <t>Fundos Próprios Elegíveis</t>
  </si>
  <si>
    <t>Ativos Ponderados pelo Risco (Milhões €)</t>
  </si>
  <si>
    <t>Risco de crédito</t>
  </si>
  <si>
    <t>Risco de mercado</t>
  </si>
  <si>
    <t>Risco operacional</t>
  </si>
  <si>
    <t>Posições em risco - Ajustamento da avaliação de crédito</t>
  </si>
  <si>
    <t>Ativos ponderados pelo risco</t>
  </si>
  <si>
    <t>Indicadores de Eficiência Por Empregado</t>
  </si>
  <si>
    <t>População por Empregado</t>
  </si>
  <si>
    <t>Produto Bancário por Empregado</t>
  </si>
  <si>
    <t>Indicadores de Eficiência Por Balcão</t>
  </si>
  <si>
    <t>Produto Bancário por Balcão</t>
  </si>
  <si>
    <t>Total (número de habitantes)</t>
  </si>
  <si>
    <t>Total (milhares €)</t>
  </si>
  <si>
    <t>Margem Financeira</t>
  </si>
  <si>
    <t>Produto Bancário</t>
  </si>
  <si>
    <t>Provisões e Imparidades</t>
  </si>
  <si>
    <t>Por Atividade</t>
  </si>
  <si>
    <t>Índice</t>
  </si>
  <si>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</si>
  <si>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</si>
  <si>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</si>
  <si>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</si>
  <si>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</si>
  <si>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</si>
  <si>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</si>
  <si>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</si>
  <si>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</si>
  <si>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</si>
  <si>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</si>
  <si>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</si>
  <si>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</si>
  <si>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</si>
  <si>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</si>
  <si>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t>CET 1</t>
  </si>
  <si>
    <t>Tier 1</t>
  </si>
  <si>
    <t>Solvabilidade Total</t>
  </si>
  <si>
    <t>Cost-to-Income</t>
  </si>
  <si>
    <t>Ativo Agregado (milhões €)</t>
  </si>
  <si>
    <t>Taxa de variação anual</t>
  </si>
  <si>
    <t>Percentagem no total do ativo consolidado</t>
  </si>
  <si>
    <t>Em percentagem do total de ativo</t>
  </si>
  <si>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</si>
  <si>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</si>
  <si>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</si>
  <si>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</si>
  <si>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</si>
  <si>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r>
      <rPr>
        <vertAlign val="superscript"/>
        <sz val="8"/>
        <color theme="1"/>
        <rFont val="Calibri"/>
        <family val="2"/>
      </rPr>
      <t>(1)</t>
    </r>
    <r>
      <rPr>
        <sz val="8"/>
        <color theme="1"/>
        <rFont val="Calibri"/>
        <family val="2"/>
        <scheme val="minor"/>
      </rPr>
      <t xml:space="preserve"> Método de formação com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</si>
  <si>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(3)</t>
    </r>
    <r>
      <rPr>
        <sz val="8"/>
        <color theme="1"/>
        <rFont val="Calibri"/>
        <family val="2"/>
        <scheme val="minor"/>
      </rPr>
      <t xml:space="preserve"> Apenas custos com pessoal.</t>
    </r>
  </si>
  <si>
    <t>Ativos financeiros pelo justo valor através de outro rendimento integral</t>
  </si>
  <si>
    <t>Ativos financeiros pelo custo amortizado</t>
  </si>
  <si>
    <t>Títulos de dívida</t>
  </si>
  <si>
    <t>Empréstimos e adiantamentos</t>
  </si>
  <si>
    <t>Outros ativos</t>
  </si>
  <si>
    <t>Consumo e outros fins</t>
  </si>
  <si>
    <t>Agricultura, silvicultura e pesca</t>
  </si>
  <si>
    <t>Industrias extrativas</t>
  </si>
  <si>
    <t>Indústrias transformadoras</t>
  </si>
  <si>
    <t>Produção e distribuição de eletricidade, gás, vapor e ar condicionado</t>
  </si>
  <si>
    <t>Abastecimento de água</t>
  </si>
  <si>
    <t>Construção</t>
  </si>
  <si>
    <t>Comércio por grosso e a retalho</t>
  </si>
  <si>
    <t>Transportes e armazenagem</t>
  </si>
  <si>
    <t>Atividades de alojamento e restauração</t>
  </si>
  <si>
    <t>Informação e comunicação</t>
  </si>
  <si>
    <t>Atividades financeiras e de seguros</t>
  </si>
  <si>
    <t>Atividades imobiliárias</t>
  </si>
  <si>
    <t>Atividades de consultoria, científicas, técnicas e similares</t>
  </si>
  <si>
    <t>Atividades administrativas e de serviços de apoio</t>
  </si>
  <si>
    <t>Administração pública e defesa, segurança social obrigatória</t>
  </si>
  <si>
    <t>Educação</t>
  </si>
  <si>
    <t>Serviços de saúde humana e atividades de ação social</t>
  </si>
  <si>
    <t>Atividades artísticas, de espetáculos e recreativas</t>
  </si>
  <si>
    <t>Outros serviços</t>
  </si>
  <si>
    <t>Habitação</t>
  </si>
  <si>
    <t>Rácio de NPL's</t>
  </si>
  <si>
    <t>Rácio de cobertura de NPL's</t>
  </si>
  <si>
    <t>Posições curtas</t>
  </si>
  <si>
    <t>Títulos de dívida emitidos</t>
  </si>
  <si>
    <t>Outros passivos financeiros</t>
  </si>
  <si>
    <t>Outros passivos</t>
  </si>
  <si>
    <t>Empréstimos a sociedades não financeiras</t>
  </si>
  <si>
    <t>Total de empréstimos a sociedades não financeiras (valor bruto)</t>
  </si>
  <si>
    <t xml:space="preserve">    Asset-backed securities</t>
  </si>
  <si>
    <t xml:space="preserve">    Contratos híbridos</t>
  </si>
  <si>
    <t>Contas correntes / depósitos overnight</t>
  </si>
  <si>
    <t>Acordos de recompra</t>
  </si>
  <si>
    <t>Ganhos ou perdas com o desreconhecimento de ativos e passivos não mensurados pelo justo valor através dos resultados, valor líquido</t>
  </si>
  <si>
    <t>Ganhos ou perdas em operações financeiras ao justo valor através de resultados, valor líquido</t>
  </si>
  <si>
    <t>Ganhos ou perdas da contabilidade de cobertura, valor líquido</t>
  </si>
  <si>
    <t>Diferenças cambiais (ganhos ou perdas), valor líquido</t>
  </si>
  <si>
    <t>Ganhos ou perdas com o desreconhecimento de ativos não financeiros, valor líquido</t>
  </si>
  <si>
    <t>Outras receitas e despesas operacionais</t>
  </si>
  <si>
    <t>Receitas de juros</t>
  </si>
  <si>
    <t>Despesas com juros</t>
  </si>
  <si>
    <t>Depreciações e amortizações</t>
  </si>
  <si>
    <t>Custos Operacionais</t>
  </si>
  <si>
    <t>Provisões ou reversão de provisões</t>
  </si>
  <si>
    <t>Imparidades ou reversão de imparidades de ativos financeiros não mensurados pelo justo valor através de resultados</t>
  </si>
  <si>
    <t xml:space="preserve">Imparidades ou reversão de imparidades de investimentos em subsidiárias, empreendimentos conjuntos e associadas </t>
  </si>
  <si>
    <t>Imparidades ou reversão de imparidades de ativos não financeiros</t>
  </si>
  <si>
    <t>Proporção nos lucros ou prejuízos de investimentos em subsidiárias, empreendimentos conjuntos e associadas contabilizadas pelo método da equivalência</t>
  </si>
  <si>
    <t>Lucros ou prejuízos com ativos não correntes e grupos para alienação classificados como detidos para venda não elegíveis como unidades operacionais descontinuadas</t>
  </si>
  <si>
    <t>Impostos relacionadas com os resultados de unidades operacionais em continuação</t>
  </si>
  <si>
    <t>Lucros ou prejuízos de unidades operacionais descontinuadas após dedução de impostos</t>
  </si>
  <si>
    <t>Derivados de cobertura</t>
  </si>
  <si>
    <t>Derivados de negociação</t>
  </si>
  <si>
    <t>Valores mobiliários</t>
  </si>
  <si>
    <t>Compensação e liquidação</t>
  </si>
  <si>
    <t>Gestão de ativos</t>
  </si>
  <si>
    <t>Custódia</t>
  </si>
  <si>
    <t>Serviços administrativos centrais para investimento coletivo</t>
  </si>
  <si>
    <t>Serviços de pagamento</t>
  </si>
  <si>
    <t>Recursos de clientes distribuídos mas não geridos</t>
  </si>
  <si>
    <t>Instrumentos financeiros estruturados</t>
  </si>
  <si>
    <t>Atividades de serviço a empréstimos</t>
  </si>
  <si>
    <t>Compromissos de empréstimo concedidos</t>
  </si>
  <si>
    <t>Garantias financeiras concedidas</t>
  </si>
  <si>
    <t>Outros</t>
  </si>
  <si>
    <t>Garantias financeiras recebidas</t>
  </si>
  <si>
    <t>Compromissos de empréstimo recebidos</t>
  </si>
  <si>
    <t xml:space="preserve">Depósitos </t>
  </si>
  <si>
    <t xml:space="preserve">Outros passivos financeiros </t>
  </si>
  <si>
    <t>Instrumentos de capital</t>
  </si>
  <si>
    <t>Alterações do justo valor do instrumento de cobertura</t>
  </si>
  <si>
    <t>Alterações do justo valor do elemento coberto atribuíveis ao risco coberto</t>
  </si>
  <si>
    <t>Resultados de operações financeiras</t>
  </si>
  <si>
    <t>Balcão Móvel</t>
  </si>
  <si>
    <t>Balcão móvel</t>
  </si>
  <si>
    <t>Receitas de dividendos</t>
  </si>
  <si>
    <t>Resultados de Serviços de Comissões (MF)</t>
  </si>
  <si>
    <t>Receitas de serviços e comissões</t>
  </si>
  <si>
    <t>Despesas com serviços e comissões</t>
  </si>
  <si>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das várias instituições financeiras que a integram. Os valores apresentados para o SBP foram cedidos à APB pelo Banco de Portugal.</t>
    </r>
  </si>
  <si>
    <t>Encargos fiscais</t>
  </si>
  <si>
    <t>Encargos parafiscais</t>
  </si>
  <si>
    <t xml:space="preserve">Nota: Amostra constituída por 20 IF's. </t>
  </si>
  <si>
    <t>Nota: Atividade consolidada de seis grupos bancários associados.</t>
  </si>
  <si>
    <t>Número Global de Colaboradores</t>
  </si>
  <si>
    <t>Contribuição para a taxa de variação do número de colaboradores</t>
  </si>
  <si>
    <t>Número de Colaboradores</t>
  </si>
  <si>
    <t xml:space="preserve">Caixa e disponibilidades </t>
  </si>
  <si>
    <t>Taxa de crescimento anual</t>
  </si>
  <si>
    <t>Em % do total de activo</t>
  </si>
  <si>
    <t>Ativos financeiros contabilizados ao justo valor através de resultados</t>
  </si>
  <si>
    <t>Derivados (milhões €)</t>
  </si>
  <si>
    <t>Instrumentos de capital próprio (milhões €)</t>
  </si>
  <si>
    <t>Titulos de dívida (milhões €)</t>
  </si>
  <si>
    <t>Empréstimos (milhões €)</t>
  </si>
  <si>
    <t>Bancos centrais</t>
  </si>
  <si>
    <t>Instituições de crédito</t>
  </si>
  <si>
    <t>Empresas e administração pública</t>
  </si>
  <si>
    <t>Particulares habitação</t>
  </si>
  <si>
    <t>Particulares consumo e outros fins</t>
  </si>
  <si>
    <t>Total de empréstimos</t>
  </si>
  <si>
    <t>Total de imparidades</t>
  </si>
  <si>
    <t>Total líquido</t>
  </si>
  <si>
    <t>Taxa de variaçao anual</t>
  </si>
  <si>
    <t>Em % do total de empréstimos</t>
  </si>
  <si>
    <t>Total de Passivo</t>
  </si>
  <si>
    <t>Passivos financeiros contabilizados ao justo valor através de resultados</t>
  </si>
  <si>
    <t>Em % do total de balanço</t>
  </si>
  <si>
    <t>Passivos financeiros ao custo amortizado</t>
  </si>
  <si>
    <t>Em percentagem do total de balanço</t>
  </si>
  <si>
    <t>Capitais Próprios</t>
  </si>
  <si>
    <t>Total de Passivo e Capitais Próprios</t>
  </si>
  <si>
    <t>Total de depósitos</t>
  </si>
  <si>
    <t>Particulares</t>
  </si>
  <si>
    <t>Passivos financeiros contabilizaddos ao justo valor através de resultados</t>
  </si>
  <si>
    <t>Titulos de dívida emitidos (milhões €)</t>
  </si>
  <si>
    <t>Depósitos (milhões €)</t>
  </si>
  <si>
    <t>Outros passivos financeiros (milhões €)</t>
  </si>
  <si>
    <t>Total de Depósitos (milhões €)</t>
  </si>
  <si>
    <t>À vista [call] e a curto prazo [contas correntes]</t>
  </si>
  <si>
    <t>Cartões de crédito</t>
  </si>
  <si>
    <t>Contas comerciais a receber</t>
  </si>
  <si>
    <t>Locações financeiras</t>
  </si>
  <si>
    <t>Empréstimos para operações de revenda</t>
  </si>
  <si>
    <t>Outros empréstimos</t>
  </si>
  <si>
    <t>Adiantamentos que não sejam empréstimos</t>
  </si>
  <si>
    <r>
      <t xml:space="preserve">    Obrigações cobertas </t>
    </r>
    <r>
      <rPr>
        <i/>
        <sz val="10"/>
        <rFont val="Calibri"/>
        <family val="2"/>
        <scheme val="minor"/>
      </rPr>
      <t>(covered bonds)</t>
    </r>
  </si>
  <si>
    <t>Instrumentos financeiros compostos não convertíveis</t>
  </si>
  <si>
    <t>Total de títulos de dívida emitidos</t>
  </si>
  <si>
    <t>Total de ativo</t>
  </si>
  <si>
    <t>Goodwill negativo reconhecido nos resultados</t>
  </si>
  <si>
    <t>Resultado Líquido (RL)</t>
  </si>
  <si>
    <r>
      <t xml:space="preserve">Resultado Antes de Impostos </t>
    </r>
    <r>
      <rPr>
        <b/>
        <vertAlign val="superscript"/>
        <sz val="10"/>
        <color theme="1"/>
        <rFont val="Calibri"/>
        <family val="2"/>
      </rPr>
      <t>(1)</t>
    </r>
  </si>
  <si>
    <r>
      <t xml:space="preserve">Outros </t>
    </r>
    <r>
      <rPr>
        <vertAlign val="superscript"/>
        <sz val="10"/>
        <color theme="1"/>
        <rFont val="Calibri"/>
        <family val="2"/>
      </rPr>
      <t>(2)</t>
    </r>
  </si>
  <si>
    <r>
      <t xml:space="preserve">Matéria Coletável </t>
    </r>
    <r>
      <rPr>
        <b/>
        <vertAlign val="superscript"/>
        <sz val="10"/>
        <color theme="1"/>
        <rFont val="Calibri"/>
        <family val="2"/>
      </rPr>
      <t>(3)</t>
    </r>
  </si>
  <si>
    <r>
      <t xml:space="preserve">Ativo Total </t>
    </r>
    <r>
      <rPr>
        <vertAlign val="superscript"/>
        <sz val="10"/>
        <color theme="1"/>
        <rFont val="Calibri"/>
        <family val="2"/>
      </rPr>
      <t>(1)</t>
    </r>
  </si>
  <si>
    <r>
      <rPr>
        <i/>
        <sz val="10"/>
        <color theme="1"/>
        <rFont val="Calibri"/>
        <family val="2"/>
      </rPr>
      <t>Tier</t>
    </r>
    <r>
      <rPr>
        <sz val="10"/>
        <color theme="1"/>
        <rFont val="Calibri"/>
        <family val="2"/>
        <scheme val="minor"/>
      </rPr>
      <t xml:space="preserve"> 1</t>
    </r>
  </si>
  <si>
    <r>
      <rPr>
        <i/>
        <sz val="10"/>
        <color theme="1"/>
        <rFont val="Calibri"/>
        <family val="2"/>
      </rPr>
      <t>Tier</t>
    </r>
    <r>
      <rPr>
        <sz val="10"/>
        <color theme="1"/>
        <rFont val="Calibri"/>
        <family val="2"/>
        <scheme val="minor"/>
      </rPr>
      <t xml:space="preserve"> 2</t>
    </r>
  </si>
  <si>
    <r>
      <t xml:space="preserve">Rácios de Fundos Próprios (%) </t>
    </r>
    <r>
      <rPr>
        <b/>
        <vertAlign val="superscript"/>
        <sz val="10"/>
        <color theme="1"/>
        <rFont val="Calibri"/>
        <family val="2"/>
      </rPr>
      <t>(2)</t>
    </r>
  </si>
  <si>
    <t>Custos operacionais</t>
  </si>
  <si>
    <r>
      <t xml:space="preserve">Número Global de Empregados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</si>
  <si>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Empregado</t>
    </r>
  </si>
  <si>
    <r>
      <t xml:space="preserve">Custo Médio </t>
    </r>
    <r>
      <rPr>
        <b/>
        <vertAlign val="superscript"/>
        <sz val="10"/>
        <color theme="1"/>
        <rFont val="Calibri"/>
        <family val="2"/>
      </rPr>
      <t>(3)</t>
    </r>
    <r>
      <rPr>
        <b/>
        <sz val="10"/>
        <color theme="1"/>
        <rFont val="Calibri"/>
        <family val="2"/>
        <scheme val="minor"/>
      </rPr>
      <t xml:space="preserve"> por Empregado</t>
    </r>
  </si>
  <si>
    <r>
      <t xml:space="preserve">Número de Balcões </t>
    </r>
    <r>
      <rPr>
        <b/>
        <vertAlign val="superscript"/>
        <sz val="10"/>
        <color theme="1"/>
        <rFont val="Calibri"/>
        <family val="2"/>
      </rPr>
      <t>(1)</t>
    </r>
  </si>
  <si>
    <r>
      <t xml:space="preserve">Ativo Total Médio </t>
    </r>
    <r>
      <rPr>
        <b/>
        <vertAlign val="superscript"/>
        <sz val="10"/>
        <color theme="1"/>
        <rFont val="Calibri"/>
        <family val="2"/>
      </rPr>
      <t>(2)</t>
    </r>
    <r>
      <rPr>
        <b/>
        <sz val="10"/>
        <color theme="1"/>
        <rFont val="Calibri"/>
        <family val="2"/>
        <scheme val="minor"/>
      </rPr>
      <t xml:space="preserve"> por Balcão</t>
    </r>
  </si>
  <si>
    <r>
      <rPr>
        <vertAlign val="superscript"/>
        <sz val="8"/>
        <color theme="1"/>
        <rFont val="Calibri"/>
        <family val="2"/>
      </rPr>
      <t>(1)</t>
    </r>
    <r>
      <rPr>
        <sz val="8"/>
        <color theme="1"/>
        <rFont val="Calibri"/>
        <family val="2"/>
        <scheme val="minor"/>
      </rPr>
      <t xml:space="preserve"> Inclui o número de balcões e colaboradores em Portugal, bem como das sucursais e escritórios de representação no exterior.</t>
    </r>
  </si>
  <si>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20 das 25 instituições financeiras que fazem parte da amostra.</t>
    </r>
  </si>
  <si>
    <r>
      <t>Em % do número de colaboradores</t>
    </r>
    <r>
      <rPr>
        <vertAlign val="superscript"/>
        <sz val="10"/>
        <color rgb="FF000000"/>
        <rFont val="Calibri"/>
        <family val="2"/>
      </rPr>
      <t>(1)</t>
    </r>
    <r>
      <rPr>
        <sz val="10"/>
        <color rgb="FF000000"/>
        <rFont val="Calibri"/>
        <family val="2"/>
        <scheme val="minor"/>
      </rPr>
      <t xml:space="preserve">
afetos à atividade doméstica</t>
    </r>
  </si>
  <si>
    <r>
      <t xml:space="preserve">Formação à distância </t>
    </r>
    <r>
      <rPr>
        <vertAlign val="superscript"/>
        <sz val="10"/>
        <color theme="1"/>
        <rFont val="Calibri"/>
        <family val="2"/>
      </rPr>
      <t>(1)</t>
    </r>
  </si>
  <si>
    <r>
      <t xml:space="preserve">Formação </t>
    </r>
    <r>
      <rPr>
        <i/>
        <sz val="10"/>
        <color theme="1"/>
        <rFont val="Calibri"/>
        <family val="2"/>
        <scheme val="minor"/>
      </rPr>
      <t>online</t>
    </r>
    <r>
      <rPr>
        <sz val="10"/>
        <color theme="1"/>
        <rFont val="Calibri"/>
        <family val="2"/>
        <scheme val="minor"/>
      </rPr>
      <t xml:space="preserve">
</t>
    </r>
    <r>
      <rPr>
        <i/>
        <sz val="10"/>
        <color theme="1"/>
        <rFont val="Calibri"/>
        <family val="2"/>
      </rPr>
      <t>(e-learning)</t>
    </r>
  </si>
  <si>
    <r>
      <t xml:space="preserve">Total (milhares €) </t>
    </r>
    <r>
      <rPr>
        <vertAlign val="superscript"/>
        <sz val="10"/>
        <color rgb="FF000000"/>
        <rFont val="Calibri"/>
        <family val="2"/>
      </rPr>
      <t>(1)</t>
    </r>
  </si>
  <si>
    <r>
      <t xml:space="preserve">Taxa de variação anual </t>
    </r>
    <r>
      <rPr>
        <vertAlign val="superscript"/>
        <sz val="10"/>
        <color rgb="FF000000"/>
        <rFont val="Calibri"/>
        <family val="2"/>
        <scheme val="minor"/>
      </rPr>
      <t>(2)</t>
    </r>
  </si>
  <si>
    <r>
      <t xml:space="preserve">Em % dos gastos gerais  administrativos </t>
    </r>
    <r>
      <rPr>
        <vertAlign val="superscript"/>
        <sz val="10"/>
        <color rgb="FF000000"/>
        <rFont val="Calibri"/>
        <family val="2"/>
        <scheme val="minor"/>
      </rPr>
      <t>(3)</t>
    </r>
  </si>
  <si>
    <r>
      <t>Sistema Bancário Português (SBP)</t>
    </r>
    <r>
      <rPr>
        <b/>
        <vertAlign val="superscript"/>
        <sz val="10"/>
        <color theme="0"/>
        <rFont val="Calibri"/>
        <family val="2"/>
      </rPr>
      <t>(1)</t>
    </r>
  </si>
  <si>
    <r>
      <t>Por Dimensão</t>
    </r>
    <r>
      <rPr>
        <b/>
        <vertAlign val="superscript"/>
        <sz val="10"/>
        <color theme="1"/>
        <rFont val="Calibri"/>
        <family val="2"/>
      </rPr>
      <t>(1)</t>
    </r>
  </si>
  <si>
    <r>
      <t>Por Área de Negócio</t>
    </r>
    <r>
      <rPr>
        <b/>
        <vertAlign val="superscript"/>
        <sz val="10"/>
        <color theme="1"/>
        <rFont val="Calibri"/>
        <family val="2"/>
      </rPr>
      <t>(2)</t>
    </r>
  </si>
  <si>
    <r>
      <t xml:space="preserve">Análise de </t>
    </r>
    <r>
      <rPr>
        <b/>
        <i/>
        <sz val="10"/>
        <rFont val="Calibri"/>
        <family val="2"/>
      </rPr>
      <t>Performance</t>
    </r>
  </si>
  <si>
    <r>
      <t>Em Nº de Entidades</t>
    </r>
    <r>
      <rPr>
        <b/>
        <vertAlign val="superscript"/>
        <sz val="10"/>
        <rFont val="Calibri"/>
        <family val="2"/>
      </rPr>
      <t>(2)</t>
    </r>
  </si>
  <si>
    <r>
      <t>H</t>
    </r>
    <r>
      <rPr>
        <b/>
        <vertAlign val="superscript"/>
        <sz val="10"/>
        <color theme="0"/>
        <rFont val="Calibri"/>
        <family val="2"/>
      </rPr>
      <t>*</t>
    </r>
  </si>
  <si>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</si>
  <si>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</si>
  <si>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Número de sucursais e escritórios de representação no exterior</t>
  </si>
  <si>
    <r>
      <t xml:space="preserve">Número de ATMs da Rede Multibanco </t>
    </r>
    <r>
      <rPr>
        <b/>
        <vertAlign val="superscript"/>
        <sz val="10"/>
        <color theme="1"/>
        <rFont val="Calibri"/>
        <family val="2"/>
      </rPr>
      <t>(1)</t>
    </r>
  </si>
  <si>
    <t>Ativos financeiros</t>
  </si>
  <si>
    <t xml:space="preserve">2018 
</t>
  </si>
  <si>
    <r>
      <rPr>
        <i/>
        <sz val="10"/>
        <rFont val="Calibri"/>
        <family val="2"/>
        <scheme val="minor"/>
      </rPr>
      <t>Non-performing loans</t>
    </r>
    <r>
      <rPr>
        <sz val="10"/>
        <rFont val="Calibri"/>
        <family val="2"/>
        <scheme val="minor"/>
      </rPr>
      <t xml:space="preserve"> (milhões €)</t>
    </r>
  </si>
  <si>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</si>
  <si>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(3)</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</si>
  <si>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r>
      <t>Derramas</t>
    </r>
    <r>
      <rPr>
        <vertAlign val="superscript"/>
        <sz val="10"/>
        <color theme="1"/>
        <rFont val="Calibri"/>
        <family val="2"/>
      </rPr>
      <t xml:space="preserve"> (1)</t>
    </r>
  </si>
  <si>
    <r>
      <t xml:space="preserve">Encargos fiscais de exploração </t>
    </r>
    <r>
      <rPr>
        <vertAlign val="superscript"/>
        <sz val="10"/>
        <color theme="1"/>
        <rFont val="Calibri"/>
        <family val="2"/>
      </rPr>
      <t>(1)</t>
    </r>
  </si>
  <si>
    <t>Resultado Líquido</t>
  </si>
  <si>
    <t>Dívida pública</t>
  </si>
  <si>
    <t>Em % do total de empréstimos a clientes</t>
  </si>
  <si>
    <t>Outros emissores</t>
  </si>
  <si>
    <t>Títulos de dívida publica em % do ativo total</t>
  </si>
  <si>
    <t>Variação do justo valor dos elementos abrangidos pela carteira de cobertura do risco de taxa de juro</t>
  </si>
  <si>
    <t>Investimentos em subsidiárias, empreendimentos conjuntos e associadas</t>
  </si>
  <si>
    <t>Ativos tangíveis</t>
  </si>
  <si>
    <t>Ativos intangiveis</t>
  </si>
  <si>
    <t>Ativos por impostos</t>
  </si>
  <si>
    <t>Ativos não correntes e grupos para alienação classificados como detidos para venda</t>
  </si>
  <si>
    <t>Em % do total de outros ativos</t>
  </si>
  <si>
    <t>Em % do total de depósitos</t>
  </si>
  <si>
    <t>Em % do total de títulos de dívida emitidos</t>
  </si>
  <si>
    <t>Em % do total de outros passivos</t>
  </si>
  <si>
    <t>Total de outros passivos</t>
  </si>
  <si>
    <t>Provisões</t>
  </si>
  <si>
    <t>Passivos por impostos</t>
  </si>
  <si>
    <t>Capital social reembolsável à vista</t>
  </si>
  <si>
    <t>Passivos incluídos em grupos para alienação classificados como detidos para venda</t>
  </si>
  <si>
    <t xml:space="preserve">Nota: Amostra constituída por 15 IF's. </t>
  </si>
  <si>
    <t xml:space="preserve">Nota: Amostra constituída por 11 IF's. </t>
  </si>
  <si>
    <t>PIB Nacional (real)</t>
  </si>
  <si>
    <r>
      <t xml:space="preserve">Número de Contas Bancárias Ativas </t>
    </r>
    <r>
      <rPr>
        <b/>
        <vertAlign val="superscript"/>
        <sz val="10"/>
        <color theme="1"/>
        <rFont val="Calibri"/>
        <family val="2"/>
      </rPr>
      <t>(1)</t>
    </r>
  </si>
  <si>
    <r>
      <t xml:space="preserve">Número de Cartões de Crédito e Débito Ativos </t>
    </r>
    <r>
      <rPr>
        <b/>
        <vertAlign val="superscript"/>
        <sz val="10"/>
        <color theme="1"/>
        <rFont val="Calibri"/>
        <family val="2"/>
      </rPr>
      <t>(2)</t>
    </r>
  </si>
  <si>
    <r>
      <t xml:space="preserve">Nota: </t>
    </r>
    <r>
      <rPr>
        <vertAlign val="superscript"/>
        <sz val="8"/>
        <color theme="1"/>
        <rFont val="Calibri"/>
        <family val="2"/>
      </rPr>
      <t>(1)</t>
    </r>
    <r>
      <rPr>
        <sz val="8"/>
        <color theme="1"/>
        <rFont val="Calibri"/>
        <family val="2"/>
        <scheme val="minor"/>
      </rPr>
      <t xml:space="preserve"> Amostra constituída por 12 IF's. </t>
    </r>
  </si>
  <si>
    <r>
      <rPr>
        <vertAlign val="superscript"/>
        <sz val="8"/>
        <color theme="1"/>
        <rFont val="Calibri"/>
        <family val="2"/>
      </rPr>
      <t>(2)</t>
    </r>
    <r>
      <rPr>
        <sz val="8"/>
        <color theme="1"/>
        <rFont val="Calibri"/>
        <family val="2"/>
        <scheme val="minor"/>
      </rPr>
      <t xml:space="preserve"> Amostra constituída por 11 IF's. </t>
    </r>
  </si>
  <si>
    <r>
      <t xml:space="preserve">Número de POS </t>
    </r>
    <r>
      <rPr>
        <b/>
        <vertAlign val="superscript"/>
        <sz val="10"/>
        <color theme="1"/>
        <rFont val="Calibri"/>
        <family val="2"/>
      </rPr>
      <t>(3)</t>
    </r>
  </si>
  <si>
    <r>
      <rPr>
        <vertAlign val="superscript"/>
        <sz val="8"/>
        <color theme="1"/>
        <rFont val="Calibri"/>
        <family val="2"/>
      </rPr>
      <t>(3)</t>
    </r>
    <r>
      <rPr>
        <sz val="8"/>
        <color theme="1"/>
        <rFont val="Calibri"/>
        <family val="2"/>
        <scheme val="minor"/>
      </rPr>
      <t xml:space="preserve"> Point of sale. Amostra constituída por 11 IF's. </t>
    </r>
  </si>
  <si>
    <t>Tabela 34 - Empréstimos e imparidades, por produto, a 31 de dezembro de 2018 a 2020</t>
  </si>
  <si>
    <t>Depósitos com prazo acordado</t>
  </si>
  <si>
    <t>s.s.</t>
  </si>
  <si>
    <t>Contribuição sobre o sector bancário</t>
  </si>
  <si>
    <t>Contribuição adicional de solidariedade</t>
  </si>
  <si>
    <t>Contribuição para o fundo de resolução e fundo único de resolução</t>
  </si>
  <si>
    <t>Total de empréstimos a clientes</t>
  </si>
  <si>
    <t>Balcões por 100.000 habitantes</t>
  </si>
  <si>
    <t>Depósitos por Balcão</t>
  </si>
  <si>
    <t>População por Balcão</t>
  </si>
  <si>
    <t>Total (número de balcões)</t>
  </si>
  <si>
    <t>Percentagem no total dos outros resultados consolidados</t>
  </si>
  <si>
    <t>Percentagem no total do resultado líquido consolidado</t>
  </si>
  <si>
    <t>Tabela 1 - Representatividade dos Associados no sistema bancário português, total e por origem/forma de representação legal, a 31 de dezembro (2018-2021)</t>
  </si>
  <si>
    <t>Tabela 5 - Número de colaboradores, a 31 de dezembro (2018-2021)</t>
  </si>
  <si>
    <t>Tabela 6 - Número de colaboradores afetos à atividade doméstica, por dimensão, a 31 de dezembro (2018-2021)</t>
  </si>
  <si>
    <t>Tabela 7 - Número de colaboradores afetos à atividade doméstica, por origem / forma de representação legal, a 31 de dezembro (2018-2021)</t>
  </si>
  <si>
    <t>Tabela 8 - Caracterização dos colaboradores afetos à atividade doméstica, por dimensão e origem/forma de representação legal, a 31 de dezembro de 2021</t>
  </si>
  <si>
    <t>Tabela 9 - Caracterização dos colaboradores afetos à atividade doméstica, a 31 de dezembro (2018-2021)</t>
  </si>
  <si>
    <t>Tabela 10 - Colaboradores por género e função, pela dimensão das instituições financeiras associadas, a 31 de dezembro (2018-2021)</t>
  </si>
  <si>
    <t>Tabela 11 - Colaboradores por género e função, pela origem / forma de representação legal das instituições financeiras associadas, a 31 de dezembro (2018-2021)</t>
  </si>
  <si>
    <t>Tabela 12 - Idade média dos colaboradores afetos à atividade doméstica, por dimensão e origem / forma de representação legal, a 31 de dezembro (2018-2021)</t>
  </si>
  <si>
    <t>Tabela 13 - Antiguidade média dos colaboradores afetos à atividade doméstica, por dimensão e origem / forma de representação legal, a 31 de dezembro (2018-2021)</t>
  </si>
  <si>
    <t>Tabela 14 - Colaboradores por género, pelos regimes de horário adotados na atividade doméstica, a 31 de dezembro de 2021</t>
  </si>
  <si>
    <t>Tabela 18 - Número de balcões, a 31 de dezembro (2018-2021)</t>
  </si>
  <si>
    <t>Tabela 19 - Número de balcões em Portugal, por dimensão, a 31 de dezembro (2018-2021)</t>
  </si>
  <si>
    <t>Tabela 20 - Número de balcões em Portugal, por origem/forma de representação legal, a 31 de dezembro (2018-2021)</t>
  </si>
  <si>
    <t>Tabela 21 - Promotores externos em Portugal, por tipologia, a 31 de dezembro (2018-2021)</t>
  </si>
  <si>
    <t>Tabela 22 - Número de balcões por distrito, por dimensão e por origem/forma de representação legal, a 31 de dezembro de 2021</t>
  </si>
  <si>
    <t xml:space="preserve">Tabela 23 - Número de balcões por distrito, a 31 de dezembro (2018-2021) </t>
  </si>
  <si>
    <t>Tabela 25 - Distribuição geográfica do número de sucursais e escritórios de representação no exterior, a 31 de dezembro (2018-2021)</t>
  </si>
  <si>
    <t>Tabela 26 - Sucursais e escritórios de representação no exterior, por dimensão e origem/forma de representação legal, a 31 de dezembro (2020-2021)</t>
  </si>
  <si>
    <t>Tabela 27 - Número de ATMs das instituições financeiras associadas e da rede Multibanco, a 31 de dezembro (2018-2021)</t>
  </si>
  <si>
    <t>Tabela 28 - Número de utilizadores de homebanking, a 31 de dezembro (2018-2021)</t>
  </si>
  <si>
    <t>Tabela 29 - Número de contas bancárias ativas, cartões de crédito e débito ativos e POS, a 31 de dezembro (2018-2021)</t>
  </si>
  <si>
    <t>Tabela 15 - Formação nas instituições financeiras associadas (2018-2021)</t>
  </si>
  <si>
    <t>Tabela 16 - Tipologia de participações, ações de formação e número de colaboradores, a 31 de dezembro (2018-2021)</t>
  </si>
  <si>
    <t>Tabela 17 - Gastos com atividades de formação (2018-2021)</t>
  </si>
  <si>
    <t>Tabela 24 - Número de habitantes por balcão, por distrito, a 31 de dezembro (2018-2021)</t>
  </si>
  <si>
    <t>Tabela 2 - Caracterização das instituições financeiras associadas, a 31 de dezembro de 2021</t>
  </si>
  <si>
    <t>Nota: Amostra constituída por 27 IF's. Dados individuais agregados.</t>
  </si>
  <si>
    <t>Tabela 3 - Ativo agregado face ao PIB nacional (2018-2021)</t>
  </si>
  <si>
    <t>Tabela 4 - Evolução do ativo agregado, por dimensão e origem/forma de representação legal, a 31 de dezembro (2018-2021)</t>
  </si>
  <si>
    <t xml:space="preserve">Nota: Amostra constituída por 27 IF's. </t>
  </si>
  <si>
    <t>Tabela 30 - Evolução da estrutura do ativo agregado, a 31 de dezembro de 2018 a 2021</t>
  </si>
  <si>
    <t>Nota: Amostra constituída por 27 IF's. Dados individuais agregados. Empréstimos incluídos na rubrica Empresas e administração pública da Tabela 32</t>
  </si>
  <si>
    <t>Tabela 31 - Ativos financeiros por carteira, a 31 de dezembro de 2018 a 2021</t>
  </si>
  <si>
    <t>Tabela 32 - Empréstimos e imparidades, por contraparte, a 31 de dezembro de 2018 a 2021</t>
  </si>
  <si>
    <t>Tabela 33 - Empréstimos a clientes e imparidades, por contraparte, a 31 de dezembro de 2018 a 2021</t>
  </si>
  <si>
    <t>Tabela 35 - Empréstimos a sociedades não financeiras, por setor de atividade, a 31 de dezembro de 2018 a 2021</t>
  </si>
  <si>
    <t>Tabela 36 - Qualidade dos ativos, a 31 de dezembro de 2018 a 2021</t>
  </si>
  <si>
    <t>Tabela 37 -Títulos de dívida, a 31 de dezembro de 2018 a 2021</t>
  </si>
  <si>
    <t>Tabela 38 - Outros ativos, a 31 de dezembro de 2018 a 2021</t>
  </si>
  <si>
    <t>Tabela 39 - Evolução da estrutura do passivo e capital próprio agregado, a 31 de dezembro 2018 a 2021</t>
  </si>
  <si>
    <t>Tabela 40 - Passivos financeiros, por carteira, a 31 de dezembro de 2018 a 2021</t>
  </si>
  <si>
    <t>Tabela 41 - Depósitos por contraparte, a 31 de dezembro de 2018 a 2021</t>
  </si>
  <si>
    <t>Tabela 42 - Depósitos de clientes, a 31 de dezembro de 2018 a 2021</t>
  </si>
  <si>
    <t>Tabela 43 - Depósitos por produto, a 31 de dezembro de 2018 a 2021</t>
  </si>
  <si>
    <t>Tabela 44 - Títulos de dívida emitidos, a 31 de dezembro de 2018 a 2021</t>
  </si>
  <si>
    <t>Tabela 45 - Outros passivos, a 31 de dezembro de 2018 a 2021</t>
  </si>
  <si>
    <t>Tabela 46 - Demonstração dos resultados agregados, a 31 de dezembro de 2018 a 2021</t>
  </si>
  <si>
    <t>Tabela 47 - Margem financeira, a 31 de dezembro de 2018 a 2021</t>
  </si>
  <si>
    <t>Tabela 48 - Resultados de serviços e comissões, 31 de dezembro de 2018 a 2021</t>
  </si>
  <si>
    <t>Tabela 49 - Resultados em operações financeiras, por carteira e por instrumento financeiro, 31 de dezembro de 2018 a 2021</t>
  </si>
  <si>
    <t>Tabela 50 - Aproximação ao montante total de imposto a pagar ao Estado, em sede de IRC, por referência ao exercício de 2020 e 2021, na base de valores estimados para a matéria coletável, reconstituída a partir do resultado antes de impostos e das variações patrimoniais reconhecidas em reservas e resultados transitados</t>
  </si>
  <si>
    <r>
      <rPr>
        <vertAlign val="superscript"/>
        <sz val="8"/>
        <color theme="1"/>
        <rFont val="Calibri"/>
        <family val="2"/>
      </rPr>
      <t>(1)</t>
    </r>
    <r>
      <rPr>
        <sz val="8"/>
        <color theme="1"/>
        <rFont val="Calibri"/>
        <family val="2"/>
        <scheme val="minor"/>
      </rPr>
      <t xml:space="preserve"> Corresponde ao resultado antes de impostos de 24 instituições financeiras.</t>
    </r>
  </si>
  <si>
    <t>Tabela 51 - Aproximação ao montante de derramas, tributações autónomas e imposto sobre o rendimento suportado no estrangeiro, a 31 de dezembro de 2020 e 2021</t>
  </si>
  <si>
    <t>Nota: Amostra constituída por 24 IF's. Dados individuais agregados.</t>
  </si>
  <si>
    <t>Tabela 52 - Encargos fiscais e parafiscais, a 31 de dezembro de 2020 e 2021</t>
  </si>
  <si>
    <t>Tabela 53 - Adequação dos fundos próprios, a 31 de dezembro de 2018 a 2021</t>
  </si>
  <si>
    <t>Nota: Amostra constituída por 16 IF's. Dados consolidados ou dados individuais no caso de IF's que não consolidam.</t>
  </si>
  <si>
    <t>Tabela 54 - Custos operacionais, produto bancário e cost-to-income, a 31 de dezembro de 2018 a 2021</t>
  </si>
  <si>
    <t>Tabela 55 - Outros indicadores de eficiência, a 31 de dezembro de 2018 a 2021</t>
  </si>
  <si>
    <t>Tabela 56 - Ativo consolidado relativo à atividade internacional, a 31 de dezembro de 2018 a 2021</t>
  </si>
  <si>
    <t>Tabela 57 - Composição da demonstração dos resultados consolidada relativa à atividade internacional, a 31 de dezembro de 2018 a 2021</t>
  </si>
  <si>
    <t>Nota: Atividade consolidada de sete grupos bancários associados.</t>
  </si>
  <si>
    <t>Tabela 26 - Sucursais e escritórios de representação no exterior, por dimensão e origem/forma de representação legal, a 31 de dezembro (2018-2021)</t>
  </si>
  <si>
    <t>Tabela 32 - Empréstimos e imparidades, por contraparte, a 31 de dezembro de 2018 e 2021</t>
  </si>
  <si>
    <t>Tabela 34 - Empréstimos e imparidades, por produto, a 31 de dezembro de 2018 a 2021</t>
  </si>
  <si>
    <t>Tabela 37 - Títulos de dívida, a 31 de dezembro de 2018 a 2021</t>
  </si>
  <si>
    <t>Tabela 41 - Depósitos a 31 de dezembro de 2018 a 2021</t>
  </si>
  <si>
    <t>Tabela 42 - Depósitos de clientes, por contraparte, a 31 de dezembro de 2018 a 2021</t>
  </si>
  <si>
    <t>Tabela 48 - Resultados de serviços e comissões, a 31 de dezembro de 2018 a 2021</t>
  </si>
  <si>
    <t>Tabela 49 - Resultados em operações financeiras, por carteira e por instrumento financeiro, a 31 de dezembro de 2018 a 2021</t>
  </si>
  <si>
    <t>Tabela 50 - Aproximação ao montante total de imposto a pagar ao Estado, em sede de IRC, por referência ao exercício de 2020 e 2021, na base de valores estimados para a matéria coletável, reconstituída a partir do resultado antes de impostos e das variaçõe</t>
  </si>
  <si>
    <t xml:space="preserve">Nota: Amostra constituída por 23 IF's. </t>
  </si>
  <si>
    <t>Total de depósitos de clientes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</si>
</sst>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00"/>
  </numFmts>
  <fonts count="47"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i/>
      <sz val="8"/>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i/>
      <sz val="10"/>
      <color theme="1"/>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i/>
      <sz val="10"/>
      <color theme="1"/>
      <name val="Calibri"/>
      <family val="2"/>
    </font>
    <font>
      <sz val="10"/>
      <color theme="1"/>
      <name val="Calibri"/>
      <family val="2"/>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i/>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5">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24">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5" fillId="0" borderId="0" xfId="0" applyFont="1" applyAlignment="1">
      <alignment horizontal="justify" wrapText="1"/>
    </xf>
    <xf numFmtId="0" fontId="0" fillId="0" borderId="0" xfId="0" applyFont="1" applyAlignment="1">
      <alignment horizontal="justify" wrapText="1"/>
    </xf>
    <xf numFmtId="0" fontId="11" fillId="2" borderId="1" xfId="0" applyFont="1" applyFill="1" applyBorder="1" applyAlignment="1">
      <alignment horizontal="center" vertical="center"/>
    </xf>
    <xf numFmtId="0" fontId="12" fillId="2" borderId="5" xfId="3" applyNumberFormat="1" applyFont="1" applyFill="1" applyBorder="1" applyAlignment="1">
      <alignment horizontal="center" vertical="center" wrapText="1"/>
    </xf>
    <xf numFmtId="0" fontId="12" fillId="2" borderId="6" xfId="3" applyNumberFormat="1" applyFont="1" applyFill="1" applyBorder="1" applyAlignment="1">
      <alignment horizontal="center" vertical="center" wrapText="1"/>
    </xf>
    <xf numFmtId="0" fontId="13" fillId="3" borderId="2" xfId="0" applyFont="1" applyFill="1" applyBorder="1" applyAlignment="1">
      <alignment horizontal="left" indent="1"/>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3" fillId="0" borderId="2" xfId="0" applyFont="1" applyFill="1" applyBorder="1" applyAlignment="1">
      <alignment horizontal="left" indent="2"/>
    </xf>
    <xf numFmtId="168" fontId="15" fillId="0" borderId="0" xfId="0" applyNumberFormat="1" applyFont="1" applyFill="1" applyBorder="1" applyAlignment="1">
      <alignment horizontal="right"/>
    </xf>
    <xf numFmtId="168" fontId="15" fillId="0" borderId="4" xfId="0" applyNumberFormat="1" applyFont="1" applyFill="1" applyBorder="1" applyAlignment="1">
      <alignment horizontal="right"/>
    </xf>
    <xf numFmtId="164" fontId="16" fillId="0" borderId="4" xfId="2" applyNumberFormat="1" applyFont="1" applyFill="1" applyBorder="1" applyAlignment="1">
      <alignment horizontal="right"/>
    </xf>
    <xf numFmtId="164" fontId="16" fillId="0" borderId="0" xfId="2" applyNumberFormat="1" applyFont="1" applyFill="1" applyBorder="1" applyAlignment="1">
      <alignment horizontal="right"/>
    </xf>
    <xf numFmtId="164" fontId="16" fillId="3" borderId="0" xfId="2" applyNumberFormat="1" applyFont="1" applyFill="1" applyBorder="1" applyAlignment="1">
      <alignment horizontal="right"/>
    </xf>
    <xf numFmtId="164" fontId="16" fillId="3" borderId="4" xfId="2" applyNumberFormat="1" applyFont="1" applyFill="1" applyBorder="1" applyAlignment="1">
      <alignment horizontal="right"/>
    </xf>
    <xf numFmtId="168" fontId="15" fillId="3" borderId="0" xfId="0" applyNumberFormat="1" applyFont="1" applyFill="1" applyBorder="1" applyAlignment="1">
      <alignment horizontal="right"/>
    </xf>
    <xf numFmtId="168" fontId="15" fillId="3" borderId="4" xfId="0" applyNumberFormat="1" applyFont="1" applyFill="1" applyBorder="1" applyAlignment="1">
      <alignment horizontal="right"/>
    </xf>
    <xf numFmtId="0" fontId="13" fillId="0" borderId="2" xfId="0" applyFont="1" applyFill="1" applyBorder="1" applyAlignment="1">
      <alignment horizontal="right" vertical="center"/>
    </xf>
    <xf numFmtId="168" fontId="13" fillId="0" borderId="8" xfId="0" applyNumberFormat="1" applyFont="1" applyFill="1" applyBorder="1" applyAlignment="1">
      <alignment horizontal="right" vertical="center"/>
    </xf>
    <xf numFmtId="168" fontId="13" fillId="0" borderId="9" xfId="0" applyNumberFormat="1" applyFont="1" applyFill="1" applyBorder="1" applyAlignment="1">
      <alignment horizontal="right" vertical="center"/>
    </xf>
    <xf numFmtId="0" fontId="13" fillId="0" borderId="7" xfId="0" applyFont="1" applyFill="1" applyBorder="1" applyAlignment="1">
      <alignment horizontal="right"/>
    </xf>
    <xf numFmtId="168" fontId="15" fillId="0" borderId="8" xfId="0" applyNumberFormat="1" applyFont="1" applyFill="1" applyBorder="1" applyAlignment="1">
      <alignment horizontal="right"/>
    </xf>
    <xf numFmtId="164" fontId="16" fillId="0" borderId="13" xfId="2" applyNumberFormat="1" applyFont="1" applyFill="1" applyBorder="1" applyAlignment="1">
      <alignment horizontal="right"/>
    </xf>
    <xf numFmtId="168" fontId="13" fillId="0" borderId="13" xfId="0" applyNumberFormat="1" applyFont="1" applyFill="1" applyBorder="1" applyAlignment="1">
      <alignment horizontal="right" vertical="center"/>
    </xf>
    <xf numFmtId="0" fontId="5" fillId="0" borderId="0" xfId="0" applyFont="1" applyAlignment="1">
      <alignment wrapText="1"/>
    </xf>
    <xf numFmtId="0" fontId="15" fillId="0" borderId="0" xfId="0" applyFont="1"/>
    <xf numFmtId="0" fontId="15" fillId="0" borderId="0" xfId="0" applyFont="1" applyBorder="1"/>
    <xf numFmtId="0" fontId="13" fillId="3" borderId="57" xfId="0" applyFont="1" applyFill="1" applyBorder="1" applyAlignment="1">
      <alignment horizontal="left" indent="1"/>
    </xf>
    <xf numFmtId="0" fontId="14" fillId="3" borderId="34" xfId="0" applyFont="1" applyFill="1" applyBorder="1" applyAlignment="1">
      <alignment horizontal="center" wrapText="1"/>
    </xf>
    <xf numFmtId="0" fontId="14" fillId="3" borderId="57" xfId="0" applyFont="1" applyFill="1" applyBorder="1" applyAlignment="1">
      <alignment horizontal="center" wrapText="1"/>
    </xf>
    <xf numFmtId="0" fontId="13" fillId="0" borderId="53" xfId="0" applyFont="1" applyFill="1" applyBorder="1" applyAlignment="1">
      <alignment horizontal="left" indent="2"/>
    </xf>
    <xf numFmtId="168" fontId="15" fillId="0" borderId="2" xfId="0" applyNumberFormat="1" applyFont="1" applyFill="1" applyBorder="1" applyAlignment="1">
      <alignment horizontal="right"/>
    </xf>
    <xf numFmtId="164" fontId="16" fillId="0" borderId="2" xfId="2" applyNumberFormat="1" applyFont="1" applyFill="1" applyBorder="1" applyAlignment="1">
      <alignment horizontal="right"/>
    </xf>
    <xf numFmtId="164" fontId="15" fillId="0" borderId="4" xfId="2" applyNumberFormat="1" applyFont="1" applyFill="1" applyBorder="1" applyAlignment="1">
      <alignment horizontal="right"/>
    </xf>
    <xf numFmtId="164" fontId="16" fillId="0" borderId="7" xfId="2" applyNumberFormat="1" applyFont="1" applyFill="1" applyBorder="1" applyAlignment="1">
      <alignment horizontal="right"/>
    </xf>
    <xf numFmtId="164" fontId="16" fillId="0" borderId="12" xfId="2" applyNumberFormat="1" applyFont="1" applyFill="1" applyBorder="1" applyAlignment="1">
      <alignment horizontal="right"/>
    </xf>
    <xf numFmtId="164" fontId="15" fillId="0" borderId="13" xfId="2" applyNumberFormat="1" applyFont="1" applyFill="1" applyBorder="1" applyAlignment="1">
      <alignment horizontal="right"/>
    </xf>
    <xf numFmtId="0" fontId="13" fillId="0" borderId="54" xfId="0" applyFont="1" applyFill="1" applyBorder="1" applyAlignment="1">
      <alignment horizontal="right"/>
    </xf>
    <xf numFmtId="168" fontId="15" fillId="0" borderId="7" xfId="0" applyNumberFormat="1" applyFont="1" applyFill="1" applyBorder="1" applyAlignment="1">
      <alignment horizontal="right"/>
    </xf>
    <xf numFmtId="168" fontId="15" fillId="0" borderId="12" xfId="0" applyNumberFormat="1" applyFont="1" applyFill="1" applyBorder="1" applyAlignment="1">
      <alignment horizontal="right"/>
    </xf>
    <xf numFmtId="168" fontId="15" fillId="0" borderId="13" xfId="0" applyNumberFormat="1" applyFont="1" applyFill="1" applyBorder="1" applyAlignment="1">
      <alignment horizontal="right"/>
    </xf>
    <xf numFmtId="0" fontId="15" fillId="0" borderId="0" xfId="0" applyFont="1" applyAlignment="1">
      <alignment horizontal="justify" wrapText="1"/>
    </xf>
    <xf numFmtId="0" fontId="18" fillId="3" borderId="2" xfId="0" applyFont="1" applyFill="1" applyBorder="1" applyAlignment="1">
      <alignment horizontal="left" indent="1"/>
    </xf>
    <xf numFmtId="168" fontId="15" fillId="0" borderId="0" xfId="0" applyNumberFormat="1" applyFont="1" applyBorder="1"/>
    <xf numFmtId="168" fontId="15" fillId="0" borderId="5" xfId="0" applyNumberFormat="1" applyFont="1" applyFill="1" applyBorder="1" applyAlignment="1">
      <alignment horizontal="right"/>
    </xf>
    <xf numFmtId="168" fontId="15" fillId="0" borderId="6" xfId="0" applyNumberFormat="1" applyFont="1" applyFill="1" applyBorder="1" applyAlignment="1">
      <alignment horizontal="right"/>
    </xf>
    <xf numFmtId="0" fontId="13" fillId="0" borderId="7" xfId="0" applyFont="1" applyFill="1" applyBorder="1" applyAlignment="1">
      <alignment horizontal="right" vertical="center"/>
    </xf>
    <xf numFmtId="0" fontId="19" fillId="0" borderId="0" xfId="0" applyFont="1" applyAlignment="1">
      <alignment wrapText="1"/>
    </xf>
    <xf numFmtId="0" fontId="14" fillId="3" borderId="2" xfId="0" applyFont="1" applyFill="1" applyBorder="1" applyAlignment="1">
      <alignment horizontal="left" indent="1"/>
    </xf>
    <xf numFmtId="0" fontId="14" fillId="3" borderId="0" xfId="0" applyFont="1" applyFill="1" applyBorder="1" applyAlignment="1">
      <alignment horizontal="left" indent="1"/>
    </xf>
    <xf numFmtId="0" fontId="15" fillId="0" borderId="1" xfId="0" applyFont="1" applyBorder="1" applyAlignment="1">
      <alignment horizontal="left" indent="2"/>
    </xf>
    <xf numFmtId="3" fontId="15" fillId="0" borderId="5" xfId="0" applyNumberFormat="1" applyFont="1" applyBorder="1"/>
    <xf numFmtId="164" fontId="20" fillId="0" borderId="5" xfId="2" applyNumberFormat="1" applyFont="1" applyBorder="1"/>
    <xf numFmtId="164" fontId="20" fillId="0" borderId="6" xfId="2" applyNumberFormat="1" applyFont="1" applyBorder="1"/>
    <xf numFmtId="0" fontId="15" fillId="0" borderId="2" xfId="0" applyFont="1" applyBorder="1" applyAlignment="1">
      <alignment horizontal="left" indent="2"/>
    </xf>
    <xf numFmtId="3" fontId="15" fillId="0" borderId="0" xfId="0" applyNumberFormat="1" applyFont="1" applyBorder="1"/>
    <xf numFmtId="164" fontId="20" fillId="0" borderId="0" xfId="2" applyNumberFormat="1" applyFont="1" applyBorder="1"/>
    <xf numFmtId="164" fontId="20" fillId="0" borderId="4" xfId="2" applyNumberFormat="1" applyFont="1" applyBorder="1"/>
    <xf numFmtId="3" fontId="15" fillId="0" borderId="12" xfId="0" applyNumberFormat="1" applyFont="1" applyBorder="1"/>
    <xf numFmtId="164" fontId="20" fillId="0" borderId="12" xfId="2" applyNumberFormat="1" applyFont="1" applyBorder="1"/>
    <xf numFmtId="164" fontId="20" fillId="0" borderId="13" xfId="2" applyNumberFormat="1" applyFont="1" applyBorder="1"/>
    <xf numFmtId="164" fontId="20" fillId="0" borderId="12" xfId="2" applyNumberFormat="1" applyFont="1" applyFill="1" applyBorder="1" applyAlignment="1">
      <alignment horizontal="right"/>
    </xf>
    <xf numFmtId="164" fontId="20" fillId="0" borderId="13" xfId="2" applyNumberFormat="1" applyFont="1" applyFill="1" applyBorder="1" applyAlignment="1">
      <alignment horizontal="right"/>
    </xf>
    <xf numFmtId="0" fontId="17" fillId="0" borderId="0" xfId="1" applyFont="1" applyAlignment="1" applyProtection="1">
      <alignment wrapText="1"/>
    </xf>
    <xf numFmtId="0" fontId="15" fillId="4" borderId="40" xfId="0" applyFont="1" applyFill="1" applyBorder="1"/>
    <xf numFmtId="0" fontId="15" fillId="4" borderId="2" xfId="0" applyFont="1" applyFill="1" applyBorder="1"/>
    <xf numFmtId="0" fontId="12" fillId="4" borderId="3" xfId="0" applyFont="1" applyFill="1" applyBorder="1" applyAlignment="1">
      <alignment horizontal="center"/>
    </xf>
    <xf numFmtId="0" fontId="12" fillId="4" borderId="14" xfId="0" applyFont="1" applyFill="1" applyBorder="1" applyAlignment="1">
      <alignment horizontal="center"/>
    </xf>
    <xf numFmtId="0" fontId="15" fillId="0" borderId="2" xfId="0" quotePrefix="1" applyFont="1" applyBorder="1" applyAlignment="1">
      <alignment horizontal="left" wrapText="1" indent="1"/>
    </xf>
    <xf numFmtId="0" fontId="11" fillId="5" borderId="2" xfId="0" applyFont="1" applyFill="1" applyBorder="1" applyAlignment="1">
      <alignment horizontal="left" wrapText="1"/>
    </xf>
    <xf numFmtId="3" fontId="15" fillId="3" borderId="0" xfId="0" applyNumberFormat="1" applyFont="1" applyFill="1" applyBorder="1"/>
    <xf numFmtId="164" fontId="16" fillId="3" borderId="4" xfId="2" applyNumberFormat="1" applyFont="1" applyFill="1" applyBorder="1"/>
    <xf numFmtId="164" fontId="16" fillId="0" borderId="4" xfId="2" applyNumberFormat="1" applyFont="1" applyBorder="1"/>
    <xf numFmtId="0" fontId="15" fillId="0" borderId="2" xfId="0" applyFont="1" applyBorder="1" applyAlignment="1">
      <alignment horizontal="right" wrapText="1" indent="1"/>
    </xf>
    <xf numFmtId="0" fontId="15" fillId="0" borderId="2" xfId="0" applyFont="1" applyBorder="1" applyAlignment="1">
      <alignment horizontal="right" indent="1"/>
    </xf>
    <xf numFmtId="0" fontId="11" fillId="5" borderId="7" xfId="0" applyFont="1" applyFill="1" applyBorder="1" applyAlignment="1">
      <alignment horizontal="left" wrapText="1"/>
    </xf>
    <xf numFmtId="3" fontId="15" fillId="3" borderId="12" xfId="0" applyNumberFormat="1" applyFont="1" applyFill="1" applyBorder="1"/>
    <xf numFmtId="0" fontId="12" fillId="4" borderId="47" xfId="0" applyFont="1" applyFill="1" applyBorder="1" applyAlignment="1">
      <alignment horizontal="center" wrapText="1"/>
    </xf>
    <xf numFmtId="0" fontId="15" fillId="4" borderId="52" xfId="0" applyFont="1" applyFill="1" applyBorder="1"/>
    <xf numFmtId="0" fontId="12" fillId="4" borderId="10" xfId="0" applyFont="1" applyFill="1" applyBorder="1" applyAlignment="1">
      <alignment horizontal="center" wrapText="1"/>
    </xf>
    <xf numFmtId="0" fontId="12" fillId="4" borderId="58" xfId="0" applyFont="1" applyFill="1" applyBorder="1" applyAlignment="1">
      <alignment horizontal="center" wrapText="1"/>
    </xf>
    <xf numFmtId="0" fontId="15" fillId="0" borderId="2" xfId="0" applyFont="1" applyBorder="1" applyAlignment="1">
      <alignment horizontal="left" indent="1"/>
    </xf>
    <xf numFmtId="0" fontId="15" fillId="0" borderId="2" xfId="0" applyFont="1" applyBorder="1" applyAlignment="1">
      <alignment horizontal="left" wrapText="1" indent="1"/>
    </xf>
    <xf numFmtId="0" fontId="15" fillId="3" borderId="4" xfId="0" applyFont="1" applyFill="1" applyBorder="1"/>
    <xf numFmtId="0" fontId="15" fillId="0" borderId="0" xfId="0" applyFont="1" applyAlignment="1">
      <alignment wrapText="1"/>
    </xf>
    <xf numFmtId="3" fontId="11" fillId="3" borderId="12" xfId="0" applyNumberFormat="1" applyFont="1" applyFill="1" applyBorder="1"/>
    <xf numFmtId="0" fontId="12" fillId="4" borderId="11" xfId="0" applyFont="1" applyFill="1" applyBorder="1" applyAlignment="1">
      <alignment horizontal="center" wrapText="1"/>
    </xf>
    <xf numFmtId="3" fontId="11" fillId="3" borderId="0" xfId="0" applyNumberFormat="1" applyFont="1" applyFill="1" applyBorder="1"/>
    <xf numFmtId="0" fontId="15" fillId="4" borderId="49" xfId="0" applyFont="1" applyFill="1" applyBorder="1"/>
    <xf numFmtId="0" fontId="11" fillId="7" borderId="2" xfId="0" applyFont="1" applyFill="1" applyBorder="1" applyAlignment="1">
      <alignment horizontal="left" wrapText="1"/>
    </xf>
    <xf numFmtId="0" fontId="11" fillId="7" borderId="0" xfId="0" applyFont="1" applyFill="1" applyBorder="1" applyAlignment="1">
      <alignment horizontal="right" wrapText="1"/>
    </xf>
    <xf numFmtId="168" fontId="14" fillId="7" borderId="4" xfId="4" applyNumberFormat="1" applyFont="1" applyFill="1" applyBorder="1"/>
    <xf numFmtId="0" fontId="15" fillId="0" borderId="0" xfId="0" applyFont="1" applyBorder="1" applyAlignment="1"/>
    <xf numFmtId="0" fontId="14" fillId="0" borderId="4" xfId="0" applyFont="1" applyFill="1" applyBorder="1"/>
    <xf numFmtId="0" fontId="15" fillId="0" borderId="2" xfId="0" applyFont="1" applyBorder="1" applyAlignment="1">
      <alignment horizontal="left" wrapText="1" indent="2"/>
    </xf>
    <xf numFmtId="0" fontId="15" fillId="0" borderId="0" xfId="0" applyFont="1" applyBorder="1" applyAlignment="1">
      <alignment wrapText="1"/>
    </xf>
    <xf numFmtId="0" fontId="15" fillId="0" borderId="2" xfId="0" applyFont="1" applyBorder="1" applyAlignment="1">
      <alignment horizontal="left" wrapText="1" indent="4"/>
    </xf>
    <xf numFmtId="168" fontId="13" fillId="0" borderId="4" xfId="4" applyNumberFormat="1" applyFont="1" applyFill="1" applyBorder="1"/>
    <xf numFmtId="0" fontId="11" fillId="7" borderId="0" xfId="0" applyFont="1" applyFill="1" applyBorder="1" applyAlignment="1">
      <alignment wrapText="1"/>
    </xf>
    <xf numFmtId="168" fontId="24" fillId="7" borderId="4" xfId="4" applyNumberFormat="1" applyFont="1" applyFill="1" applyBorder="1" applyAlignment="1">
      <alignment vertical="center"/>
    </xf>
    <xf numFmtId="0" fontId="11" fillId="7" borderId="7" xfId="0" applyFont="1" applyFill="1" applyBorder="1" applyAlignment="1">
      <alignment horizontal="left" wrapText="1"/>
    </xf>
    <xf numFmtId="164" fontId="11" fillId="7" borderId="12" xfId="2" applyNumberFormat="1" applyFont="1" applyFill="1" applyBorder="1" applyAlignment="1">
      <alignment wrapText="1"/>
    </xf>
    <xf numFmtId="164" fontId="25" fillId="7" borderId="13" xfId="2" applyNumberFormat="1" applyFont="1" applyFill="1" applyBorder="1" applyAlignment="1">
      <alignment vertical="center"/>
    </xf>
    <xf numFmtId="0" fontId="15" fillId="0" borderId="4" xfId="0" applyFont="1" applyBorder="1" applyAlignment="1">
      <alignment wrapText="1"/>
    </xf>
    <xf numFmtId="1" fontId="11" fillId="7" borderId="4" xfId="0" applyNumberFormat="1" applyFont="1" applyFill="1" applyBorder="1" applyAlignment="1">
      <alignment wrapText="1"/>
    </xf>
    <xf numFmtId="1" fontId="15" fillId="0" borderId="4" xfId="0" applyNumberFormat="1" applyFont="1" applyBorder="1" applyAlignment="1">
      <alignment wrapText="1"/>
    </xf>
    <xf numFmtId="0" fontId="11" fillId="5" borderId="0" xfId="0" applyFont="1" applyFill="1" applyBorder="1" applyAlignment="1">
      <alignment horizontal="left" wrapText="1"/>
    </xf>
    <xf numFmtId="0" fontId="11" fillId="5" borderId="4" xfId="0" applyFont="1" applyFill="1" applyBorder="1" applyAlignment="1">
      <alignment horizontal="left" wrapText="1"/>
    </xf>
    <xf numFmtId="3" fontId="13" fillId="0" borderId="0" xfId="0" applyNumberFormat="1" applyFont="1" applyBorder="1" applyAlignment="1">
      <alignment vertical="center"/>
    </xf>
    <xf numFmtId="3" fontId="14" fillId="3" borderId="0" xfId="0" applyNumberFormat="1" applyFont="1" applyFill="1" applyBorder="1" applyAlignment="1">
      <alignment horizontal="center" vertical="center"/>
    </xf>
    <xf numFmtId="0" fontId="16" fillId="0" borderId="2" xfId="0" applyFont="1" applyBorder="1" applyAlignment="1">
      <alignment horizontal="left" wrapText="1" indent="1"/>
    </xf>
    <xf numFmtId="3" fontId="13" fillId="0" borderId="12" xfId="0" applyNumberFormat="1" applyFont="1" applyBorder="1" applyAlignment="1">
      <alignment vertical="center"/>
    </xf>
    <xf numFmtId="3" fontId="13" fillId="3" borderId="0" xfId="0" applyNumberFormat="1" applyFont="1" applyFill="1" applyBorder="1" applyAlignment="1">
      <alignment horizontal="right" vertical="center"/>
    </xf>
    <xf numFmtId="0" fontId="28" fillId="0" borderId="2" xfId="0" applyFont="1" applyBorder="1" applyAlignment="1">
      <alignment horizontal="left" wrapText="1" indent="1"/>
    </xf>
    <xf numFmtId="3" fontId="13" fillId="0" borderId="18" xfId="0" applyNumberFormat="1" applyFont="1" applyBorder="1" applyAlignment="1">
      <alignment vertical="center"/>
    </xf>
    <xf numFmtId="5" fontId="14" fillId="3" borderId="0" xfId="0" applyNumberFormat="1" applyFont="1" applyFill="1" applyBorder="1" applyAlignment="1">
      <alignment horizontal="right" vertical="center"/>
    </xf>
    <xf numFmtId="0" fontId="15" fillId="0" borderId="7" xfId="0" applyFont="1" applyBorder="1" applyAlignment="1">
      <alignment horizontal="left" wrapText="1" indent="1"/>
    </xf>
    <xf numFmtId="0" fontId="12" fillId="2" borderId="11" xfId="0" applyFont="1" applyFill="1" applyBorder="1" applyAlignment="1">
      <alignment horizontal="center"/>
    </xf>
    <xf numFmtId="0" fontId="11" fillId="2" borderId="2" xfId="0" applyFont="1" applyFill="1" applyBorder="1" applyAlignment="1">
      <alignment horizontal="center" vertical="center"/>
    </xf>
    <xf numFmtId="0" fontId="11" fillId="3" borderId="2" xfId="0" applyFont="1" applyFill="1" applyBorder="1" applyAlignment="1">
      <alignment vertical="center"/>
    </xf>
    <xf numFmtId="0" fontId="15" fillId="3" borderId="0" xfId="0" applyFont="1" applyFill="1" applyBorder="1" applyAlignment="1">
      <alignment vertical="center"/>
    </xf>
    <xf numFmtId="0" fontId="15" fillId="3" borderId="4" xfId="0" applyFont="1" applyFill="1" applyBorder="1" applyAlignment="1">
      <alignment vertical="center"/>
    </xf>
    <xf numFmtId="168" fontId="15" fillId="0" borderId="0" xfId="0" applyNumberFormat="1" applyFont="1" applyFill="1" applyBorder="1"/>
    <xf numFmtId="168" fontId="15" fillId="0" borderId="4" xfId="0" applyNumberFormat="1" applyFont="1" applyFill="1" applyBorder="1"/>
    <xf numFmtId="0" fontId="21" fillId="3" borderId="2" xfId="0" applyFont="1" applyFill="1" applyBorder="1" applyAlignment="1">
      <alignment vertical="center"/>
    </xf>
    <xf numFmtId="0" fontId="15" fillId="0" borderId="7" xfId="0" applyFont="1" applyBorder="1" applyAlignment="1">
      <alignment horizontal="left" indent="2"/>
    </xf>
    <xf numFmtId="164" fontId="15" fillId="0" borderId="12" xfId="2" applyNumberFormat="1" applyFont="1" applyBorder="1"/>
    <xf numFmtId="0" fontId="12" fillId="2" borderId="58" xfId="0" applyFont="1" applyFill="1" applyBorder="1" applyAlignment="1">
      <alignment horizontal="center"/>
    </xf>
    <xf numFmtId="0" fontId="15" fillId="0" borderId="0" xfId="0" applyFont="1" applyFill="1"/>
    <xf numFmtId="0" fontId="11" fillId="3" borderId="1"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3" fontId="29" fillId="0" borderId="0"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0" fontId="30" fillId="5" borderId="0" xfId="0" applyFont="1" applyFill="1" applyBorder="1" applyAlignment="1">
      <alignment horizontal="justify" vertical="center" wrapText="1"/>
    </xf>
    <xf numFmtId="0" fontId="30" fillId="5" borderId="4" xfId="0" applyFont="1" applyFill="1" applyBorder="1" applyAlignment="1">
      <alignment horizontal="justify" vertical="center" wrapText="1"/>
    </xf>
    <xf numFmtId="3" fontId="29" fillId="0" borderId="0" xfId="0" applyNumberFormat="1" applyFont="1" applyBorder="1" applyAlignment="1">
      <alignment horizontal="right" vertical="center"/>
    </xf>
    <xf numFmtId="3" fontId="29" fillId="0" borderId="4" xfId="0" applyNumberFormat="1" applyFont="1" applyBorder="1" applyAlignment="1">
      <alignment horizontal="right" vertical="center"/>
    </xf>
    <xf numFmtId="0" fontId="17" fillId="0" borderId="0" xfId="1" applyFont="1" applyAlignment="1" applyProtection="1"/>
    <xf numFmtId="164" fontId="29" fillId="0" borderId="4" xfId="2" applyNumberFormat="1" applyFont="1" applyBorder="1" applyAlignment="1">
      <alignment horizontal="right" vertical="center" wrapText="1"/>
    </xf>
    <xf numFmtId="164" fontId="29" fillId="0" borderId="13" xfId="2" applyNumberFormat="1" applyFont="1" applyBorder="1" applyAlignment="1">
      <alignment horizontal="right" vertical="center" wrapText="1"/>
    </xf>
    <xf numFmtId="0" fontId="15" fillId="0" borderId="7" xfId="0" applyFont="1" applyBorder="1" applyAlignment="1">
      <alignment horizontal="left" wrapText="1" indent="2"/>
    </xf>
    <xf numFmtId="164" fontId="31" fillId="0" borderId="12" xfId="0" applyNumberFormat="1" applyFont="1" applyBorder="1" applyAlignment="1">
      <alignment horizontal="right" vertical="center" wrapText="1"/>
    </xf>
    <xf numFmtId="164" fontId="31" fillId="0" borderId="4" xfId="0" applyNumberFormat="1" applyFont="1" applyBorder="1" applyAlignment="1">
      <alignment horizontal="right" vertical="center" wrapText="1"/>
    </xf>
    <xf numFmtId="164" fontId="31" fillId="0" borderId="0" xfId="0" applyNumberFormat="1" applyFont="1" applyBorder="1" applyAlignment="1">
      <alignment horizontal="right" vertical="center" wrapText="1"/>
    </xf>
    <xf numFmtId="0" fontId="15" fillId="5" borderId="0" xfId="0" applyFont="1" applyFill="1" applyBorder="1" applyAlignment="1">
      <alignment vertical="center"/>
    </xf>
    <xf numFmtId="0" fontId="11" fillId="3" borderId="2" xfId="0" applyFont="1" applyFill="1" applyBorder="1" applyAlignment="1">
      <alignment vertical="center" wrapText="1"/>
    </xf>
    <xf numFmtId="0" fontId="15" fillId="4" borderId="38" xfId="0" applyFont="1" applyFill="1" applyBorder="1" applyAlignment="1">
      <alignment vertical="center"/>
    </xf>
    <xf numFmtId="0" fontId="12" fillId="4" borderId="24" xfId="0" applyFont="1" applyFill="1" applyBorder="1" applyAlignment="1">
      <alignment horizontal="center" vertical="center"/>
    </xf>
    <xf numFmtId="0" fontId="12" fillId="4" borderId="39" xfId="0" applyFont="1" applyFill="1" applyBorder="1" applyAlignment="1">
      <alignment horizontal="center" vertical="center"/>
    </xf>
    <xf numFmtId="0" fontId="30" fillId="5" borderId="15" xfId="0" applyFont="1" applyFill="1" applyBorder="1" applyAlignment="1">
      <alignment horizontal="left" vertical="center"/>
    </xf>
    <xf numFmtId="0" fontId="15" fillId="5" borderId="0" xfId="0" applyFont="1" applyFill="1" applyBorder="1" applyAlignment="1">
      <alignment horizontal="left" vertical="center" indent="1"/>
    </xf>
    <xf numFmtId="0" fontId="29" fillId="5" borderId="0" xfId="0" applyFont="1" applyFill="1" applyBorder="1" applyAlignment="1">
      <alignment horizontal="left" vertical="center" wrapText="1" indent="1"/>
    </xf>
    <xf numFmtId="0" fontId="15" fillId="5" borderId="16" xfId="0" applyFont="1" applyFill="1" applyBorder="1" applyAlignment="1">
      <alignment horizontal="left" vertical="center" indent="1"/>
    </xf>
    <xf numFmtId="0" fontId="29" fillId="0" borderId="15" xfId="0" applyFont="1" applyBorder="1" applyAlignment="1">
      <alignment horizontal="left" vertical="center" indent="1"/>
    </xf>
    <xf numFmtId="3" fontId="29" fillId="0" borderId="0" xfId="0" applyNumberFormat="1" applyFont="1" applyBorder="1" applyAlignment="1">
      <alignment horizontal="right" vertical="center" indent="1"/>
    </xf>
    <xf numFmtId="3" fontId="29" fillId="0" borderId="0" xfId="0" applyNumberFormat="1" applyFont="1" applyBorder="1" applyAlignment="1">
      <alignment horizontal="right" vertical="center" wrapText="1" indent="1"/>
    </xf>
    <xf numFmtId="0" fontId="29" fillId="0" borderId="16" xfId="0" applyFont="1" applyBorder="1" applyAlignment="1">
      <alignment horizontal="right" vertical="center" indent="1"/>
    </xf>
    <xf numFmtId="0" fontId="29" fillId="0" borderId="15" xfId="0" applyFont="1" applyBorder="1" applyAlignment="1">
      <alignment horizontal="left" vertical="center" wrapText="1" indent="1"/>
    </xf>
    <xf numFmtId="164" fontId="31" fillId="0" borderId="0" xfId="0" applyNumberFormat="1" applyFont="1" applyBorder="1" applyAlignment="1">
      <alignment horizontal="right" vertical="center" indent="1"/>
    </xf>
    <xf numFmtId="164" fontId="31" fillId="0" borderId="0" xfId="0" applyNumberFormat="1" applyFont="1" applyBorder="1" applyAlignment="1">
      <alignment horizontal="right" vertical="center" wrapText="1" indent="1"/>
    </xf>
    <xf numFmtId="164" fontId="31" fillId="0" borderId="16" xfId="0" applyNumberFormat="1" applyFont="1" applyBorder="1" applyAlignment="1">
      <alignment horizontal="right" vertical="center" indent="1"/>
    </xf>
    <xf numFmtId="0" fontId="30" fillId="5" borderId="15" xfId="0" applyFont="1" applyFill="1" applyBorder="1" applyAlignment="1">
      <alignment horizontal="left" vertical="center" wrapText="1"/>
    </xf>
    <xf numFmtId="0" fontId="29" fillId="5" borderId="0" xfId="0" applyFont="1" applyFill="1" applyBorder="1" applyAlignment="1">
      <alignment horizontal="right" vertical="center" wrapText="1" indent="1"/>
    </xf>
    <xf numFmtId="0" fontId="15" fillId="5" borderId="16" xfId="0" applyFont="1" applyFill="1" applyBorder="1" applyAlignment="1">
      <alignment horizontal="right" vertical="center" indent="1"/>
    </xf>
    <xf numFmtId="0" fontId="29" fillId="0" borderId="17" xfId="0" applyFont="1" applyBorder="1" applyAlignment="1">
      <alignment horizontal="left" vertical="center" indent="1"/>
    </xf>
    <xf numFmtId="164" fontId="31" fillId="0" borderId="18" xfId="0" applyNumberFormat="1" applyFont="1" applyBorder="1" applyAlignment="1">
      <alignment horizontal="right" vertical="center" wrapText="1" indent="1"/>
    </xf>
    <xf numFmtId="164" fontId="31" fillId="0" borderId="19" xfId="0" applyNumberFormat="1" applyFont="1" applyBorder="1" applyAlignment="1">
      <alignment horizontal="right" vertical="center" inden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42" xfId="0" applyFont="1" applyFill="1" applyBorder="1" applyAlignment="1">
      <alignment horizontal="center" wrapText="1"/>
    </xf>
    <xf numFmtId="0" fontId="30" fillId="5" borderId="0" xfId="0" applyFont="1" applyFill="1" applyBorder="1" applyAlignment="1">
      <alignment horizontal="right" wrapText="1"/>
    </xf>
    <xf numFmtId="0" fontId="33" fillId="5" borderId="0" xfId="0" applyFont="1" applyFill="1" applyBorder="1" applyAlignment="1">
      <alignment horizontal="right" wrapText="1"/>
    </xf>
    <xf numFmtId="0" fontId="15" fillId="5" borderId="0" xfId="0" applyFont="1" applyFill="1" applyBorder="1"/>
    <xf numFmtId="0" fontId="30" fillId="5" borderId="4" xfId="0" applyFont="1" applyFill="1" applyBorder="1" applyAlignment="1">
      <alignment horizontal="right" wrapText="1"/>
    </xf>
    <xf numFmtId="3" fontId="29" fillId="0" borderId="0" xfId="0" applyNumberFormat="1" applyFont="1" applyBorder="1" applyAlignment="1">
      <alignment horizontal="right" wrapText="1"/>
    </xf>
    <xf numFmtId="164" fontId="31" fillId="0" borderId="0" xfId="2" applyNumberFormat="1" applyFont="1" applyBorder="1" applyAlignment="1">
      <alignment horizontal="right" wrapText="1"/>
    </xf>
    <xf numFmtId="164" fontId="31" fillId="0" borderId="4" xfId="2" applyNumberFormat="1" applyFont="1" applyBorder="1" applyAlignment="1">
      <alignment horizontal="right" wrapText="1"/>
    </xf>
    <xf numFmtId="164" fontId="30" fillId="5" borderId="4" xfId="0" applyNumberFormat="1" applyFont="1" applyFill="1" applyBorder="1" applyAlignment="1">
      <alignment horizontal="right" wrapText="1"/>
    </xf>
    <xf numFmtId="164" fontId="30" fillId="5" borderId="0" xfId="0" applyNumberFormat="1" applyFont="1" applyFill="1" applyBorder="1" applyAlignment="1">
      <alignment horizontal="right" wrapText="1"/>
    </xf>
    <xf numFmtId="164" fontId="31" fillId="0" borderId="0" xfId="2" applyNumberFormat="1" applyFont="1" applyBorder="1" applyAlignment="1">
      <alignment horizontal="right" vertical="top" wrapText="1"/>
    </xf>
    <xf numFmtId="0" fontId="15" fillId="0" borderId="7" xfId="0" applyFont="1" applyBorder="1" applyAlignment="1">
      <alignment horizontal="left" indent="1"/>
    </xf>
    <xf numFmtId="164" fontId="31" fillId="0" borderId="12" xfId="2" applyNumberFormat="1" applyFont="1" applyBorder="1" applyAlignment="1">
      <alignment horizontal="right" wrapText="1"/>
    </xf>
    <xf numFmtId="164" fontId="31" fillId="0" borderId="13" xfId="2" applyNumberFormat="1" applyFont="1" applyBorder="1" applyAlignment="1">
      <alignment horizontal="right" wrapText="1"/>
    </xf>
    <xf numFmtId="0" fontId="15" fillId="4" borderId="38" xfId="0" applyFont="1" applyFill="1" applyBorder="1"/>
    <xf numFmtId="0" fontId="12" fillId="4" borderId="24" xfId="0" applyFont="1" applyFill="1" applyBorder="1" applyAlignment="1">
      <alignment horizontal="center" wrapText="1"/>
    </xf>
    <xf numFmtId="0" fontId="12" fillId="4" borderId="20" xfId="0" applyFont="1" applyFill="1" applyBorder="1" applyAlignment="1">
      <alignment horizontal="center" wrapText="1"/>
    </xf>
    <xf numFmtId="0" fontId="12" fillId="4" borderId="27" xfId="0" applyFont="1" applyFill="1" applyBorder="1" applyAlignment="1">
      <alignment horizontal="center" wrapText="1"/>
    </xf>
    <xf numFmtId="0" fontId="30" fillId="5" borderId="15" xfId="0" applyFont="1" applyFill="1" applyBorder="1" applyAlignment="1">
      <alignment horizontal="left"/>
    </xf>
    <xf numFmtId="0" fontId="15" fillId="5" borderId="0" xfId="0" applyFont="1" applyFill="1" applyBorder="1" applyAlignment="1">
      <alignment horizontal="left" indent="1"/>
    </xf>
    <xf numFmtId="0" fontId="29" fillId="5" borderId="0" xfId="0" applyFont="1" applyFill="1" applyBorder="1" applyAlignment="1">
      <alignment horizontal="left" wrapText="1" indent="1"/>
    </xf>
    <xf numFmtId="0" fontId="15" fillId="5" borderId="16" xfId="0" applyFont="1" applyFill="1" applyBorder="1" applyAlignment="1">
      <alignment horizontal="left" indent="1"/>
    </xf>
    <xf numFmtId="0" fontId="29" fillId="0" borderId="15" xfId="0" applyFont="1" applyBorder="1" applyAlignment="1">
      <alignment horizontal="left" indent="1"/>
    </xf>
    <xf numFmtId="3" fontId="29" fillId="0" borderId="0" xfId="0" applyNumberFormat="1" applyFont="1" applyBorder="1" applyAlignment="1">
      <alignment horizontal="right" vertical="top" indent="1"/>
    </xf>
    <xf numFmtId="0" fontId="29" fillId="0" borderId="16" xfId="0" applyFont="1" applyBorder="1" applyAlignment="1">
      <alignment horizontal="right" indent="1"/>
    </xf>
    <xf numFmtId="0" fontId="29" fillId="0" borderId="0" xfId="0" applyFont="1" applyBorder="1" applyAlignment="1">
      <alignment horizontal="right" indent="1"/>
    </xf>
    <xf numFmtId="164" fontId="31" fillId="0" borderId="0" xfId="0" applyNumberFormat="1" applyFont="1" applyBorder="1" applyAlignment="1">
      <alignment horizontal="right" indent="1"/>
    </xf>
    <xf numFmtId="164" fontId="31" fillId="0" borderId="16" xfId="0" applyNumberFormat="1" applyFont="1" applyBorder="1" applyAlignment="1">
      <alignment horizontal="right" indent="1"/>
    </xf>
    <xf numFmtId="0" fontId="31" fillId="0" borderId="16" xfId="0" applyFont="1" applyBorder="1" applyAlignment="1">
      <alignment horizontal="right" indent="1"/>
    </xf>
    <xf numFmtId="0" fontId="15" fillId="5" borderId="0" xfId="0" applyFont="1" applyFill="1" applyBorder="1" applyAlignment="1">
      <alignment horizontal="right" indent="1"/>
    </xf>
    <xf numFmtId="0" fontId="30" fillId="5" borderId="0" xfId="0" applyFont="1" applyFill="1" applyBorder="1" applyAlignment="1">
      <alignment horizontal="right" wrapText="1" indent="1"/>
    </xf>
    <xf numFmtId="0" fontId="15" fillId="5" borderId="16" xfId="0" applyFont="1" applyFill="1" applyBorder="1" applyAlignment="1">
      <alignment horizontal="right" indent="1"/>
    </xf>
    <xf numFmtId="3" fontId="29" fillId="0" borderId="0" xfId="0" applyNumberFormat="1" applyFont="1" applyBorder="1" applyAlignment="1">
      <alignment horizontal="right" indent="1"/>
    </xf>
    <xf numFmtId="166" fontId="29" fillId="0" borderId="0" xfId="0" applyNumberFormat="1" applyFont="1" applyBorder="1" applyAlignment="1">
      <alignment horizontal="right" indent="1"/>
    </xf>
    <xf numFmtId="0" fontId="29" fillId="5" borderId="0" xfId="0" applyFont="1" applyFill="1" applyBorder="1" applyAlignment="1">
      <alignment horizontal="right" wrapText="1" indent="1"/>
    </xf>
    <xf numFmtId="167" fontId="29" fillId="0" borderId="0" xfId="0" applyNumberFormat="1" applyFont="1" applyBorder="1" applyAlignment="1">
      <alignment horizontal="right" indent="1"/>
    </xf>
    <xf numFmtId="0" fontId="29" fillId="0" borderId="17" xfId="0" applyFont="1" applyBorder="1" applyAlignment="1">
      <alignment horizontal="left" indent="1"/>
    </xf>
    <xf numFmtId="0" fontId="29" fillId="0" borderId="18" xfId="0" applyFont="1" applyBorder="1" applyAlignment="1">
      <alignment horizontal="right" indent="1"/>
    </xf>
    <xf numFmtId="164" fontId="31" fillId="0" borderId="18" xfId="0" applyNumberFormat="1" applyFont="1" applyBorder="1" applyAlignment="1">
      <alignment horizontal="right" indent="1"/>
    </xf>
    <xf numFmtId="164" fontId="31" fillId="0" borderId="19" xfId="0" applyNumberFormat="1" applyFont="1" applyBorder="1" applyAlignment="1">
      <alignment horizontal="right" inden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5" fillId="2" borderId="1" xfId="0" applyFont="1" applyFill="1" applyBorder="1"/>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1" fillId="3" borderId="2" xfId="0" applyFont="1" applyFill="1" applyBorder="1" applyAlignment="1">
      <alignment wrapText="1"/>
    </xf>
    <xf numFmtId="0" fontId="15" fillId="3" borderId="0" xfId="0" applyFont="1" applyFill="1" applyBorder="1"/>
    <xf numFmtId="164" fontId="16" fillId="3" borderId="0" xfId="2" applyNumberFormat="1" applyFont="1" applyFill="1" applyBorder="1"/>
    <xf numFmtId="164" fontId="16" fillId="0" borderId="0" xfId="2" applyNumberFormat="1" applyFont="1" applyBorder="1"/>
    <xf numFmtId="0" fontId="11" fillId="3" borderId="2" xfId="0" applyFont="1" applyFill="1" applyBorder="1"/>
    <xf numFmtId="0" fontId="11" fillId="3" borderId="7" xfId="0" applyFont="1" applyFill="1" applyBorder="1"/>
    <xf numFmtId="0" fontId="15" fillId="3" borderId="12" xfId="0" applyFont="1" applyFill="1" applyBorder="1"/>
    <xf numFmtId="164" fontId="16" fillId="3" borderId="12" xfId="2" applyNumberFormat="1" applyFont="1" applyFill="1" applyBorder="1"/>
    <xf numFmtId="164" fontId="16" fillId="3" borderId="13" xfId="0" applyNumberFormat="1" applyFont="1" applyFill="1" applyBorder="1"/>
    <xf numFmtId="0" fontId="12" fillId="4" borderId="41" xfId="0" applyFont="1" applyFill="1" applyBorder="1" applyAlignment="1">
      <alignment horizontal="center"/>
    </xf>
    <xf numFmtId="0" fontId="11" fillId="0" borderId="0" xfId="0" applyFont="1"/>
    <xf numFmtId="0" fontId="14" fillId="0" borderId="0" xfId="0" applyFont="1"/>
    <xf numFmtId="0" fontId="13" fillId="0" borderId="0" xfId="0" applyFont="1"/>
    <xf numFmtId="0" fontId="36" fillId="0" borderId="0" xfId="1" applyFont="1" applyAlignment="1" applyProtection="1"/>
    <xf numFmtId="0" fontId="14" fillId="0" borderId="0" xfId="0" applyFont="1" applyAlignment="1"/>
    <xf numFmtId="0" fontId="13" fillId="0" borderId="0" xfId="0" applyFont="1" applyAlignment="1"/>
    <xf numFmtId="0" fontId="24" fillId="0" borderId="0" xfId="1" applyFont="1" applyAlignment="1" applyProtection="1"/>
    <xf numFmtId="0" fontId="14" fillId="3" borderId="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4" xfId="0" applyFont="1" applyFill="1" applyBorder="1" applyAlignment="1">
      <alignment horizontal="left" vertical="center"/>
    </xf>
    <xf numFmtId="0" fontId="13" fillId="0" borderId="2" xfId="0" applyFont="1" applyBorder="1" applyAlignment="1">
      <alignment horizontal="left" vertical="center" indent="1"/>
    </xf>
    <xf numFmtId="0" fontId="13" fillId="0" borderId="0" xfId="0" applyFont="1" applyBorder="1" applyAlignment="1">
      <alignment horizontal="right" vertical="center"/>
    </xf>
    <xf numFmtId="164" fontId="18" fillId="0" borderId="0" xfId="2" applyNumberFormat="1" applyFont="1" applyBorder="1" applyAlignment="1">
      <alignment horizontal="right" vertical="center"/>
    </xf>
    <xf numFmtId="164" fontId="18" fillId="0" borderId="4" xfId="2" applyNumberFormat="1" applyFont="1" applyBorder="1" applyAlignment="1">
      <alignment horizontal="righ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164" fontId="18" fillId="0" borderId="5" xfId="2" applyNumberFormat="1" applyFont="1" applyBorder="1" applyAlignment="1">
      <alignment horizontal="right" vertical="center"/>
    </xf>
    <xf numFmtId="164" fontId="18" fillId="0" borderId="6" xfId="2" applyNumberFormat="1" applyFont="1" applyBorder="1" applyAlignment="1">
      <alignment horizontal="right" vertical="center"/>
    </xf>
    <xf numFmtId="0" fontId="14" fillId="3" borderId="2" xfId="0" applyFont="1" applyFill="1" applyBorder="1" applyAlignment="1">
      <alignment horizontal="left" vertical="center"/>
    </xf>
    <xf numFmtId="0" fontId="14" fillId="3" borderId="0" xfId="0" applyFont="1" applyFill="1" applyBorder="1" applyAlignment="1">
      <alignment horizontal="left" vertical="center"/>
    </xf>
    <xf numFmtId="0" fontId="13" fillId="3" borderId="0" xfId="0" applyFont="1" applyFill="1" applyBorder="1" applyAlignment="1">
      <alignment horizontal="right" vertical="center"/>
    </xf>
    <xf numFmtId="3" fontId="13" fillId="0" borderId="0" xfId="0" applyNumberFormat="1" applyFont="1" applyBorder="1" applyAlignment="1">
      <alignment horizontal="right" vertical="center"/>
    </xf>
    <xf numFmtId="0" fontId="13" fillId="0" borderId="7" xfId="0" applyFont="1" applyBorder="1" applyAlignment="1">
      <alignment horizontal="right" vertical="center"/>
    </xf>
    <xf numFmtId="3" fontId="13" fillId="0" borderId="8" xfId="0" applyNumberFormat="1" applyFont="1" applyBorder="1" applyAlignment="1">
      <alignment horizontal="right" vertical="center"/>
    </xf>
    <xf numFmtId="164" fontId="18" fillId="0" borderId="8" xfId="2" applyNumberFormat="1" applyFont="1" applyBorder="1" applyAlignment="1">
      <alignment horizontal="right" vertical="center"/>
    </xf>
    <xf numFmtId="164" fontId="18" fillId="0" borderId="9" xfId="2" applyNumberFormat="1" applyFont="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12" fillId="2" borderId="10" xfId="0" applyFont="1" applyFill="1" applyBorder="1" applyAlignment="1">
      <alignment horizontal="center"/>
    </xf>
    <xf numFmtId="0" fontId="15" fillId="3" borderId="0" xfId="0" applyFont="1" applyFill="1" applyBorder="1" applyAlignment="1">
      <alignment horizontal="right"/>
    </xf>
    <xf numFmtId="0" fontId="15" fillId="3" borderId="4" xfId="0" applyFont="1" applyFill="1" applyBorder="1" applyAlignment="1">
      <alignment horizontal="right"/>
    </xf>
    <xf numFmtId="0" fontId="15" fillId="0" borderId="2" xfId="0" applyFont="1" applyFill="1" applyBorder="1" applyAlignment="1">
      <alignment horizontal="left" indent="1"/>
    </xf>
    <xf numFmtId="3" fontId="13" fillId="0" borderId="0" xfId="3" applyNumberFormat="1" applyFont="1" applyFill="1" applyBorder="1" applyAlignment="1">
      <alignment horizontal="right" vertical="center"/>
    </xf>
    <xf numFmtId="3" fontId="13" fillId="0" borderId="4" xfId="3" applyNumberFormat="1" applyFont="1" applyFill="1" applyBorder="1" applyAlignment="1">
      <alignment horizontal="right" vertical="center"/>
    </xf>
    <xf numFmtId="0" fontId="16" fillId="0" borderId="0" xfId="0" applyFont="1" applyBorder="1" applyAlignment="1">
      <alignment horizontal="right"/>
    </xf>
    <xf numFmtId="164" fontId="16" fillId="0" borderId="0" xfId="2" applyNumberFormat="1" applyFont="1" applyBorder="1" applyAlignment="1">
      <alignment horizontal="right"/>
    </xf>
    <xf numFmtId="164" fontId="16" fillId="0" borderId="4" xfId="2" applyNumberFormat="1" applyFont="1" applyBorder="1" applyAlignment="1">
      <alignment horizontal="right"/>
    </xf>
    <xf numFmtId="164" fontId="15" fillId="0" borderId="0" xfId="0" applyNumberFormat="1" applyFont="1"/>
    <xf numFmtId="0" fontId="11" fillId="3" borderId="0" xfId="0" applyFont="1" applyFill="1" applyBorder="1" applyAlignment="1">
      <alignment horizontal="center"/>
    </xf>
    <xf numFmtId="0" fontId="11" fillId="3" borderId="4" xfId="0" applyFont="1" applyFill="1" applyBorder="1" applyAlignment="1">
      <alignment horizontal="center"/>
    </xf>
    <xf numFmtId="164" fontId="16" fillId="3" borderId="13" xfId="2" applyNumberFormat="1" applyFont="1" applyFill="1" applyBorder="1"/>
    <xf numFmtId="0" fontId="11" fillId="0" borderId="2" xfId="0" applyFont="1" applyBorder="1" applyAlignment="1">
      <alignment horizontal="left" indent="1"/>
    </xf>
    <xf numFmtId="0" fontId="15" fillId="0" borderId="0" xfId="0" applyFont="1" applyBorder="1" applyAlignment="1">
      <alignment horizontal="right" indent="1"/>
    </xf>
    <xf numFmtId="0" fontId="15" fillId="0" borderId="4" xfId="0" applyFont="1" applyBorder="1" applyAlignment="1">
      <alignment horizontal="right" indent="1"/>
    </xf>
    <xf numFmtId="3" fontId="15" fillId="0" borderId="0" xfId="0" applyNumberFormat="1" applyFont="1" applyBorder="1" applyAlignment="1">
      <alignment horizontal="right" indent="1"/>
    </xf>
    <xf numFmtId="164" fontId="16" fillId="0" borderId="0" xfId="2" applyNumberFormat="1" applyFont="1" applyBorder="1" applyAlignment="1">
      <alignment horizontal="right" indent="1"/>
    </xf>
    <xf numFmtId="164" fontId="16" fillId="0" borderId="4" xfId="2" applyNumberFormat="1" applyFont="1" applyBorder="1" applyAlignment="1">
      <alignment horizontal="right" indent="1"/>
    </xf>
    <xf numFmtId="0" fontId="11" fillId="3" borderId="0" xfId="0" applyFont="1" applyFill="1" applyBorder="1" applyAlignment="1">
      <alignment horizontal="right" vertical="center" indent="1"/>
    </xf>
    <xf numFmtId="0" fontId="11" fillId="3" borderId="4" xfId="0" applyFont="1" applyFill="1" applyBorder="1" applyAlignment="1">
      <alignment horizontal="right" vertical="center" indent="1"/>
    </xf>
    <xf numFmtId="3" fontId="15" fillId="0" borderId="4" xfId="0" applyNumberFormat="1" applyFont="1" applyBorder="1" applyAlignment="1">
      <alignment horizontal="right" indent="1"/>
    </xf>
    <xf numFmtId="0" fontId="11" fillId="3" borderId="7" xfId="0" applyFont="1" applyFill="1" applyBorder="1" applyAlignment="1">
      <alignment horizontal="left"/>
    </xf>
    <xf numFmtId="3" fontId="15" fillId="3" borderId="12" xfId="0" applyNumberFormat="1" applyFont="1" applyFill="1" applyBorder="1" applyAlignment="1">
      <alignment horizontal="right" indent="1"/>
    </xf>
    <xf numFmtId="0" fontId="15" fillId="3" borderId="13" xfId="0" applyFont="1" applyFill="1" applyBorder="1" applyAlignment="1">
      <alignment horizontal="right" indent="1"/>
    </xf>
    <xf numFmtId="0" fontId="15" fillId="4" borderId="21" xfId="0" applyFont="1" applyFill="1" applyBorder="1"/>
    <xf numFmtId="0" fontId="12" fillId="4" borderId="22" xfId="0" applyFont="1" applyFill="1" applyBorder="1" applyAlignment="1">
      <alignment horizontal="center" wrapText="1"/>
    </xf>
    <xf numFmtId="0" fontId="12" fillId="4" borderId="22" xfId="0" applyFont="1" applyFill="1" applyBorder="1" applyAlignment="1">
      <alignment horizontal="center"/>
    </xf>
    <xf numFmtId="0" fontId="12" fillId="4" borderId="23" xfId="0" applyFont="1" applyFill="1" applyBorder="1" applyAlignment="1">
      <alignment horizontal="center" wrapText="1"/>
    </xf>
    <xf numFmtId="0" fontId="11" fillId="5" borderId="15" xfId="0" applyFont="1" applyFill="1" applyBorder="1" applyAlignment="1">
      <alignment horizontal="left"/>
    </xf>
    <xf numFmtId="0" fontId="30" fillId="5" borderId="16" xfId="0" applyFont="1" applyFill="1" applyBorder="1" applyAlignment="1">
      <alignment horizontal="right" wrapText="1"/>
    </xf>
    <xf numFmtId="0" fontId="15" fillId="0" borderId="15" xfId="0" applyFont="1" applyBorder="1" applyAlignment="1">
      <alignment horizontal="left" indent="1"/>
    </xf>
    <xf numFmtId="3" fontId="29" fillId="0" borderId="0" xfId="0" applyNumberFormat="1" applyFont="1" applyFill="1" applyBorder="1" applyAlignment="1">
      <alignment horizontal="right" wrapText="1"/>
    </xf>
    <xf numFmtId="0" fontId="29" fillId="0" borderId="16" xfId="0" applyFont="1" applyBorder="1" applyAlignment="1">
      <alignment horizontal="right" wrapText="1"/>
    </xf>
    <xf numFmtId="164" fontId="29" fillId="0" borderId="0" xfId="0" applyNumberFormat="1" applyFont="1" applyBorder="1" applyAlignment="1">
      <alignment horizontal="right" wrapText="1"/>
    </xf>
    <xf numFmtId="164" fontId="31" fillId="0" borderId="0" xfId="0" applyNumberFormat="1" applyFont="1" applyBorder="1" applyAlignment="1">
      <alignment horizontal="right" wrapText="1"/>
    </xf>
    <xf numFmtId="164" fontId="31" fillId="0" borderId="16" xfId="0" applyNumberFormat="1" applyFont="1" applyBorder="1" applyAlignment="1">
      <alignment horizontal="right" wrapText="1"/>
    </xf>
    <xf numFmtId="164" fontId="30" fillId="5" borderId="16" xfId="0" applyNumberFormat="1" applyFont="1" applyFill="1" applyBorder="1" applyAlignment="1">
      <alignment horizontal="right" wrapText="1"/>
    </xf>
    <xf numFmtId="164" fontId="29" fillId="0" borderId="16" xfId="0" applyNumberFormat="1" applyFont="1" applyBorder="1" applyAlignment="1">
      <alignment horizontal="right" wrapText="1"/>
    </xf>
    <xf numFmtId="0" fontId="15" fillId="0" borderId="17" xfId="0" applyFont="1" applyBorder="1" applyAlignment="1">
      <alignment horizontal="left" indent="1"/>
    </xf>
    <xf numFmtId="164" fontId="31" fillId="0" borderId="18" xfId="0" applyNumberFormat="1" applyFont="1" applyBorder="1" applyAlignment="1">
      <alignment horizontal="right" wrapText="1"/>
    </xf>
    <xf numFmtId="164" fontId="31" fillId="0" borderId="19" xfId="0" applyNumberFormat="1" applyFont="1" applyBorder="1" applyAlignment="1">
      <alignment horizontal="right" wrapText="1"/>
    </xf>
    <xf numFmtId="0" fontId="12" fillId="4" borderId="25" xfId="0" applyFont="1" applyFill="1" applyBorder="1"/>
    <xf numFmtId="0" fontId="12" fillId="4" borderId="26" xfId="0" applyFont="1" applyFill="1" applyBorder="1" applyAlignment="1">
      <alignment horizontal="center" wrapText="1"/>
    </xf>
    <xf numFmtId="0" fontId="15" fillId="0" borderId="15" xfId="0" applyFont="1" applyBorder="1" applyAlignment="1">
      <alignment horizontal="left" indent="2"/>
    </xf>
    <xf numFmtId="0" fontId="29" fillId="0" borderId="16" xfId="0" applyFont="1" applyBorder="1" applyAlignment="1">
      <alignment horizontal="right" vertical="center" wrapText="1"/>
    </xf>
    <xf numFmtId="164" fontId="31" fillId="0" borderId="16" xfId="0" applyNumberFormat="1" applyFont="1" applyBorder="1" applyAlignment="1">
      <alignment horizontal="right" vertical="center" wrapText="1"/>
    </xf>
    <xf numFmtId="0" fontId="15" fillId="0" borderId="15" xfId="0" applyFont="1" applyBorder="1" applyAlignment="1">
      <alignment horizontal="left" wrapText="1" indent="2"/>
    </xf>
    <xf numFmtId="0" fontId="30" fillId="5" borderId="0" xfId="0" applyFont="1" applyFill="1" applyBorder="1" applyAlignment="1">
      <alignment horizontal="right" vertical="center" wrapText="1"/>
    </xf>
    <xf numFmtId="0" fontId="15" fillId="5" borderId="0" xfId="0" applyFont="1" applyFill="1" applyBorder="1" applyAlignment="1">
      <alignment horizontal="right" vertical="center"/>
    </xf>
    <xf numFmtId="0" fontId="30" fillId="5" borderId="16" xfId="0" applyFont="1" applyFill="1" applyBorder="1" applyAlignment="1">
      <alignment horizontal="right" vertical="center" wrapText="1"/>
    </xf>
    <xf numFmtId="164" fontId="29" fillId="0" borderId="0" xfId="0" applyNumberFormat="1" applyFont="1" applyBorder="1" applyAlignment="1">
      <alignment horizontal="right" vertical="center" wrapText="1"/>
    </xf>
    <xf numFmtId="0" fontId="15" fillId="0" borderId="17" xfId="0" applyFont="1" applyBorder="1" applyAlignment="1">
      <alignment horizontal="left" wrapText="1" indent="2"/>
    </xf>
    <xf numFmtId="10" fontId="29" fillId="0" borderId="18" xfId="0" applyNumberFormat="1" applyFont="1" applyBorder="1" applyAlignment="1">
      <alignment horizontal="right" vertical="center" wrapText="1"/>
    </xf>
    <xf numFmtId="164" fontId="31" fillId="0" borderId="18" xfId="2" applyNumberFormat="1" applyFont="1" applyBorder="1" applyAlignment="1">
      <alignment horizontal="right" vertical="center"/>
    </xf>
    <xf numFmtId="164" fontId="31" fillId="0" borderId="18" xfId="2" applyNumberFormat="1" applyFont="1" applyBorder="1" applyAlignment="1">
      <alignment horizontal="right" vertical="center" wrapText="1"/>
    </xf>
    <xf numFmtId="164" fontId="31" fillId="0" borderId="19" xfId="0" applyNumberFormat="1" applyFont="1" applyBorder="1" applyAlignment="1">
      <alignment horizontal="right" vertical="center" wrapText="1"/>
    </xf>
    <xf numFmtId="166" fontId="11" fillId="2" borderId="34" xfId="0" applyNumberFormat="1" applyFont="1" applyFill="1" applyBorder="1"/>
    <xf numFmtId="166" fontId="14" fillId="3" borderId="2" xfId="0" applyNumberFormat="1" applyFont="1" applyFill="1" applyBorder="1"/>
    <xf numFmtId="166" fontId="14" fillId="3" borderId="0" xfId="0" applyNumberFormat="1" applyFont="1" applyFill="1" applyBorder="1"/>
    <xf numFmtId="164" fontId="26" fillId="3" borderId="5" xfId="0" applyNumberFormat="1" applyFont="1" applyFill="1" applyBorder="1"/>
    <xf numFmtId="164" fontId="26" fillId="3" borderId="0" xfId="0" applyNumberFormat="1" applyFont="1" applyFill="1" applyBorder="1"/>
    <xf numFmtId="164" fontId="26" fillId="3" borderId="4" xfId="0" applyNumberFormat="1" applyFont="1" applyFill="1" applyBorder="1"/>
    <xf numFmtId="166" fontId="13" fillId="0" borderId="2" xfId="0" applyNumberFormat="1" applyFont="1" applyBorder="1"/>
    <xf numFmtId="166" fontId="13" fillId="0" borderId="0" xfId="0" applyNumberFormat="1" applyFont="1" applyBorder="1" applyAlignment="1">
      <alignment vertical="center"/>
    </xf>
    <xf numFmtId="164" fontId="18" fillId="0" borderId="0" xfId="0" applyNumberFormat="1" applyFont="1" applyBorder="1" applyAlignment="1">
      <alignment vertical="center"/>
    </xf>
    <xf numFmtId="164" fontId="18" fillId="0" borderId="4" xfId="0" applyNumberFormat="1" applyFont="1" applyBorder="1" applyAlignment="1">
      <alignment vertical="center"/>
    </xf>
    <xf numFmtId="166" fontId="14" fillId="3" borderId="0" xfId="0" applyNumberFormat="1" applyFont="1" applyFill="1" applyBorder="1" applyAlignment="1">
      <alignment vertical="center"/>
    </xf>
    <xf numFmtId="164" fontId="26" fillId="3" borderId="0" xfId="0" applyNumberFormat="1" applyFont="1" applyFill="1" applyBorder="1" applyAlignment="1">
      <alignment vertical="center"/>
    </xf>
    <xf numFmtId="164" fontId="26" fillId="3" borderId="4" xfId="0" applyNumberFormat="1" applyFont="1" applyFill="1" applyBorder="1" applyAlignment="1">
      <alignment vertical="center"/>
    </xf>
    <xf numFmtId="166" fontId="15" fillId="0" borderId="2" xfId="0" applyNumberFormat="1" applyFont="1" applyBorder="1"/>
    <xf numFmtId="164" fontId="18" fillId="0" borderId="0" xfId="0" applyNumberFormat="1" applyFont="1" applyFill="1" applyBorder="1" applyAlignment="1">
      <alignment vertical="center"/>
    </xf>
    <xf numFmtId="166" fontId="13" fillId="0" borderId="0" xfId="0" applyNumberFormat="1" applyFont="1" applyFill="1" applyBorder="1" applyAlignment="1">
      <alignment vertical="center"/>
    </xf>
    <xf numFmtId="164" fontId="18" fillId="0" borderId="4" xfId="0" applyNumberFormat="1" applyFont="1" applyFill="1" applyBorder="1" applyAlignment="1">
      <alignment vertical="center"/>
    </xf>
    <xf numFmtId="166" fontId="15" fillId="0" borderId="7" xfId="0" applyNumberFormat="1" applyFont="1" applyBorder="1"/>
    <xf numFmtId="166" fontId="13" fillId="0" borderId="12" xfId="0" applyNumberFormat="1" applyFont="1" applyBorder="1" applyAlignment="1">
      <alignment vertical="center"/>
    </xf>
    <xf numFmtId="164" fontId="18" fillId="0" borderId="12" xfId="0" applyNumberFormat="1" applyFont="1" applyBorder="1" applyAlignment="1">
      <alignment vertical="center"/>
    </xf>
    <xf numFmtId="164" fontId="18" fillId="0" borderId="13" xfId="0" applyNumberFormat="1" applyFont="1" applyBorder="1" applyAlignment="1">
      <alignment vertical="center"/>
    </xf>
    <xf numFmtId="166" fontId="11" fillId="3" borderId="5" xfId="0" applyNumberFormat="1" applyFont="1" applyFill="1" applyBorder="1" applyAlignment="1">
      <alignment vertical="center"/>
    </xf>
    <xf numFmtId="164" fontId="39" fillId="3" borderId="0" xfId="0" applyNumberFormat="1" applyFont="1" applyFill="1" applyBorder="1" applyAlignment="1"/>
    <xf numFmtId="164" fontId="39" fillId="3" borderId="4" xfId="0" applyNumberFormat="1" applyFont="1" applyFill="1" applyBorder="1" applyAlignment="1"/>
    <xf numFmtId="166" fontId="15" fillId="0" borderId="0" xfId="0" applyNumberFormat="1" applyFont="1" applyBorder="1" applyAlignment="1">
      <alignment vertical="center"/>
    </xf>
    <xf numFmtId="164" fontId="40" fillId="0" borderId="0" xfId="0" applyNumberFormat="1" applyFont="1" applyBorder="1" applyAlignment="1"/>
    <xf numFmtId="164" fontId="40" fillId="0" borderId="4" xfId="0" applyNumberFormat="1" applyFont="1" applyBorder="1" applyAlignment="1"/>
    <xf numFmtId="166" fontId="11" fillId="3" borderId="0" xfId="0" applyNumberFormat="1" applyFont="1" applyFill="1" applyBorder="1" applyAlignment="1">
      <alignment vertical="center"/>
    </xf>
    <xf numFmtId="164" fontId="15" fillId="0" borderId="0" xfId="2" applyNumberFormat="1" applyFont="1"/>
    <xf numFmtId="166" fontId="15" fillId="0" borderId="12" xfId="0" applyNumberFormat="1" applyFont="1" applyBorder="1" applyAlignment="1">
      <alignment vertical="center"/>
    </xf>
    <xf numFmtId="0" fontId="42" fillId="4" borderId="3" xfId="0" applyFont="1" applyFill="1" applyBorder="1" applyAlignment="1">
      <alignment horizontal="center" wrapText="1"/>
    </xf>
    <xf numFmtId="0" fontId="42" fillId="4" borderId="32" xfId="0" applyFont="1" applyFill="1" applyBorder="1" applyAlignment="1">
      <alignment horizontal="center" wrapText="1"/>
    </xf>
    <xf numFmtId="0" fontId="43" fillId="5" borderId="15" xfId="0" applyFont="1" applyFill="1" applyBorder="1" applyAlignment="1">
      <alignment horizontal="justify" wrapText="1"/>
    </xf>
    <xf numFmtId="0" fontId="43" fillId="5" borderId="0" xfId="0" applyFont="1" applyFill="1" applyBorder="1" applyAlignment="1">
      <alignment horizontal="justify" wrapText="1"/>
    </xf>
    <xf numFmtId="0" fontId="43" fillId="5" borderId="16" xfId="0" applyFont="1" applyFill="1" applyBorder="1" applyAlignment="1">
      <alignment horizontal="justify" wrapText="1"/>
    </xf>
    <xf numFmtId="0" fontId="44" fillId="0" borderId="15" xfId="0" applyFont="1" applyBorder="1" applyAlignment="1">
      <alignment horizontal="justify" wrapText="1"/>
    </xf>
    <xf numFmtId="164" fontId="13" fillId="0" borderId="0" xfId="0" applyNumberFormat="1" applyFont="1" applyBorder="1" applyAlignment="1">
      <alignment vertical="center"/>
    </xf>
    <xf numFmtId="165" fontId="13" fillId="0" borderId="0" xfId="0" applyNumberFormat="1" applyFont="1" applyBorder="1" applyAlignment="1">
      <alignment vertical="center"/>
    </xf>
    <xf numFmtId="164" fontId="45" fillId="0" borderId="0" xfId="0" applyNumberFormat="1" applyFont="1" applyBorder="1" applyAlignment="1">
      <alignment horizontal="right" wrapText="1"/>
    </xf>
    <xf numFmtId="165" fontId="13" fillId="0" borderId="16" xfId="0" applyNumberFormat="1" applyFont="1" applyBorder="1" applyAlignment="1">
      <alignment vertical="center"/>
    </xf>
    <xf numFmtId="0" fontId="45" fillId="5" borderId="0" xfId="0" applyFont="1" applyFill="1" applyBorder="1" applyAlignment="1">
      <alignment horizontal="justify" wrapText="1"/>
    </xf>
    <xf numFmtId="0" fontId="46" fillId="5" borderId="0" xfId="0" applyFont="1" applyFill="1" applyBorder="1" applyAlignment="1">
      <alignment horizontal="justify" wrapText="1"/>
    </xf>
    <xf numFmtId="0" fontId="46" fillId="5" borderId="16" xfId="0" applyFont="1" applyFill="1" applyBorder="1" applyAlignment="1">
      <alignment horizontal="justify" wrapText="1"/>
    </xf>
    <xf numFmtId="164" fontId="45" fillId="0" borderId="0" xfId="0" applyNumberFormat="1" applyFont="1" applyFill="1" applyBorder="1" applyAlignment="1">
      <alignment horizontal="right" wrapText="1"/>
    </xf>
    <xf numFmtId="164" fontId="13" fillId="0" borderId="0" xfId="0" applyNumberFormat="1" applyFont="1" applyFill="1" applyBorder="1" applyAlignment="1">
      <alignment vertical="center"/>
    </xf>
    <xf numFmtId="0" fontId="44" fillId="0" borderId="17" xfId="0" applyFont="1" applyBorder="1" applyAlignment="1">
      <alignment horizontal="justify" wrapText="1"/>
    </xf>
    <xf numFmtId="164" fontId="13" fillId="0" borderId="18" xfId="0" applyNumberFormat="1" applyFont="1" applyBorder="1" applyAlignment="1">
      <alignment vertical="center"/>
    </xf>
    <xf numFmtId="165" fontId="13" fillId="0" borderId="18" xfId="0" applyNumberFormat="1" applyFont="1" applyBorder="1" applyAlignment="1">
      <alignment vertical="center"/>
    </xf>
    <xf numFmtId="164" fontId="45" fillId="0" borderId="18" xfId="0" applyNumberFormat="1" applyFont="1" applyBorder="1" applyAlignment="1">
      <alignment horizontal="right" wrapText="1"/>
    </xf>
    <xf numFmtId="165" fontId="13" fillId="0" borderId="19" xfId="0" applyNumberFormat="1" applyFont="1" applyBorder="1" applyAlignment="1">
      <alignment vertical="center"/>
    </xf>
    <xf numFmtId="0" fontId="11" fillId="5" borderId="33" xfId="0" applyFont="1" applyFill="1" applyBorder="1" applyAlignment="1">
      <alignment horizontal="left" vertical="center"/>
    </xf>
    <xf numFmtId="0" fontId="29" fillId="5" borderId="0" xfId="0" applyFont="1" applyFill="1" applyAlignment="1">
      <alignment horizontal="right" vertical="center" wrapText="1" indent="2"/>
    </xf>
    <xf numFmtId="165" fontId="15" fillId="5" borderId="0" xfId="0" applyNumberFormat="1" applyFont="1" applyFill="1" applyAlignment="1">
      <alignment horizontal="right" vertical="center" indent="2"/>
    </xf>
    <xf numFmtId="165" fontId="29" fillId="5" borderId="4" xfId="0" applyNumberFormat="1" applyFont="1" applyFill="1" applyBorder="1" applyAlignment="1">
      <alignment horizontal="right" vertical="center" wrapText="1" indent="2"/>
    </xf>
    <xf numFmtId="0" fontId="15" fillId="0" borderId="2" xfId="0" applyFont="1" applyBorder="1" applyAlignment="1">
      <alignment vertical="center"/>
    </xf>
    <xf numFmtId="165" fontId="11" fillId="0" borderId="0" xfId="0" applyNumberFormat="1" applyFont="1" applyBorder="1" applyAlignment="1">
      <alignment horizontal="right" vertical="center" indent="2"/>
    </xf>
    <xf numFmtId="165" fontId="11" fillId="0" borderId="4" xfId="0" applyNumberFormat="1" applyFont="1" applyBorder="1" applyAlignment="1">
      <alignment horizontal="right" vertical="center" indent="2"/>
    </xf>
    <xf numFmtId="165" fontId="15" fillId="0" borderId="0" xfId="0" applyNumberFormat="1" applyFont="1" applyBorder="1" applyAlignment="1">
      <alignment horizontal="right" vertical="center" indent="2"/>
    </xf>
    <xf numFmtId="164" fontId="16" fillId="0" borderId="0" xfId="2" applyNumberFormat="1" applyFont="1" applyBorder="1" applyAlignment="1">
      <alignment horizontal="right" vertical="center" indent="2"/>
    </xf>
    <xf numFmtId="164" fontId="16" fillId="0" borderId="4" xfId="2" applyNumberFormat="1" applyFont="1" applyBorder="1" applyAlignment="1">
      <alignment horizontal="right" vertical="center" indent="2"/>
    </xf>
    <xf numFmtId="0" fontId="11" fillId="5" borderId="15" xfId="0" applyFont="1" applyFill="1" applyBorder="1" applyAlignment="1">
      <alignment horizontal="left" vertical="center"/>
    </xf>
    <xf numFmtId="0" fontId="30" fillId="5" borderId="0" xfId="0" applyFont="1" applyFill="1" applyAlignment="1">
      <alignment horizontal="right" vertical="center" wrapText="1" indent="2"/>
    </xf>
    <xf numFmtId="0" fontId="15" fillId="5" borderId="0" xfId="0" applyFont="1" applyFill="1" applyAlignment="1">
      <alignment horizontal="right" vertical="center" indent="2"/>
    </xf>
    <xf numFmtId="0" fontId="30" fillId="5" borderId="4" xfId="0" applyFont="1" applyFill="1" applyBorder="1" applyAlignment="1">
      <alignment horizontal="right" vertical="center" wrapText="1" indent="2"/>
    </xf>
    <xf numFmtId="165" fontId="15" fillId="0" borderId="4" xfId="0" applyNumberFormat="1" applyFont="1" applyBorder="1" applyAlignment="1">
      <alignment horizontal="right" vertical="center" indent="2"/>
    </xf>
    <xf numFmtId="165" fontId="30" fillId="5" borderId="4" xfId="0" applyNumberFormat="1" applyFont="1" applyFill="1" applyBorder="1" applyAlignment="1">
      <alignment horizontal="right" vertical="center" wrapText="1" indent="2"/>
    </xf>
    <xf numFmtId="0" fontId="15" fillId="0" borderId="7" xfId="0" applyFont="1" applyBorder="1" applyAlignment="1">
      <alignment vertical="center"/>
    </xf>
    <xf numFmtId="165" fontId="15" fillId="0" borderId="12" xfId="0" applyNumberFormat="1" applyFont="1" applyBorder="1" applyAlignment="1">
      <alignment horizontal="right" vertical="center" indent="2"/>
    </xf>
    <xf numFmtId="165" fontId="15" fillId="0" borderId="13" xfId="0" applyNumberFormat="1" applyFont="1" applyBorder="1" applyAlignment="1">
      <alignment horizontal="right" vertical="center" indent="2"/>
    </xf>
    <xf numFmtId="165" fontId="11" fillId="0" borderId="0" xfId="0" applyNumberFormat="1" applyFont="1" applyBorder="1" applyAlignment="1">
      <alignment horizontal="right" indent="2"/>
    </xf>
    <xf numFmtId="165" fontId="11" fillId="0" borderId="4" xfId="0" applyNumberFormat="1" applyFont="1" applyBorder="1" applyAlignment="1">
      <alignment horizontal="right" indent="2"/>
    </xf>
    <xf numFmtId="165" fontId="15" fillId="0" borderId="0" xfId="0" applyNumberFormat="1" applyFont="1" applyBorder="1" applyAlignment="1">
      <alignment horizontal="right" indent="2"/>
    </xf>
    <xf numFmtId="164" fontId="16" fillId="0" borderId="0" xfId="2" applyNumberFormat="1" applyFont="1" applyBorder="1" applyAlignment="1">
      <alignment horizontal="right" indent="2"/>
    </xf>
    <xf numFmtId="164" fontId="16" fillId="0" borderId="4" xfId="2" applyNumberFormat="1" applyFont="1" applyBorder="1" applyAlignment="1">
      <alignment horizontal="right" indent="2"/>
    </xf>
    <xf numFmtId="0" fontId="29" fillId="5" borderId="0" xfId="0" applyFont="1" applyFill="1" applyAlignment="1">
      <alignment horizontal="right" wrapText="1" indent="2"/>
    </xf>
    <xf numFmtId="0" fontId="15" fillId="5" borderId="0" xfId="0" applyFont="1" applyFill="1" applyAlignment="1">
      <alignment horizontal="right" indent="2"/>
    </xf>
    <xf numFmtId="0" fontId="29" fillId="5" borderId="4" xfId="0" applyFont="1" applyFill="1" applyBorder="1" applyAlignment="1">
      <alignment horizontal="right" wrapText="1" indent="2"/>
    </xf>
    <xf numFmtId="165" fontId="15" fillId="0" borderId="4" xfId="0" applyNumberFormat="1" applyFont="1" applyBorder="1" applyAlignment="1">
      <alignment horizontal="right" indent="2"/>
    </xf>
    <xf numFmtId="165" fontId="15" fillId="0" borderId="12" xfId="0" applyNumberFormat="1" applyFont="1" applyBorder="1" applyAlignment="1">
      <alignment horizontal="right" indent="2"/>
    </xf>
    <xf numFmtId="165" fontId="15" fillId="0" borderId="13" xfId="0" applyNumberFormat="1" applyFont="1" applyBorder="1" applyAlignment="1">
      <alignment horizontal="right" indent="2"/>
    </xf>
    <xf numFmtId="166" fontId="15" fillId="0" borderId="33" xfId="0" applyNumberFormat="1" applyFont="1" applyBorder="1"/>
    <xf numFmtId="166" fontId="15" fillId="0" borderId="5" xfId="0" applyNumberFormat="1" applyFont="1" applyBorder="1"/>
    <xf numFmtId="164" fontId="16" fillId="0" borderId="16" xfId="2" applyNumberFormat="1" applyFont="1" applyBorder="1" applyProtection="1"/>
    <xf numFmtId="166" fontId="15" fillId="0" borderId="15" xfId="0" applyNumberFormat="1" applyFont="1" applyBorder="1"/>
    <xf numFmtId="166" fontId="15" fillId="0" borderId="0" xfId="0" applyNumberFormat="1" applyFont="1" applyBorder="1"/>
    <xf numFmtId="166" fontId="15" fillId="0" borderId="12" xfId="0" applyNumberFormat="1" applyFont="1" applyBorder="1"/>
    <xf numFmtId="164" fontId="16" fillId="0" borderId="37" xfId="2" applyNumberFormat="1" applyFont="1" applyBorder="1" applyProtection="1"/>
    <xf numFmtId="166" fontId="15" fillId="0" borderId="18" xfId="0" applyNumberFormat="1" applyFont="1" applyBorder="1"/>
    <xf numFmtId="164" fontId="16" fillId="0" borderId="19" xfId="2" applyNumberFormat="1" applyFont="1" applyBorder="1" applyProtection="1"/>
    <xf numFmtId="166" fontId="15" fillId="0" borderId="17" xfId="0" applyNumberFormat="1" applyFont="1" applyBorder="1" applyAlignment="1">
      <alignment horizontal="right"/>
    </xf>
    <xf numFmtId="0" fontId="5" fillId="0" borderId="0" xfId="0" applyFont="1" applyAlignment="1">
      <alignment horizontal="left"/>
    </xf>
    <xf numFmtId="0" fontId="15" fillId="0" borderId="17" xfId="0" applyFont="1" applyBorder="1" applyAlignment="1">
      <alignment horizontal="left" indent="2"/>
    </xf>
    <xf numFmtId="164" fontId="31" fillId="0" borderId="18" xfId="0" applyNumberFormat="1" applyFont="1" applyBorder="1" applyAlignment="1">
      <alignment horizontal="right" vertical="center" wrapText="1"/>
    </xf>
    <xf numFmtId="0" fontId="15" fillId="5" borderId="0" xfId="0" applyFont="1" applyFill="1" applyBorder="1" applyAlignment="1">
      <alignment horizontal="right"/>
    </xf>
    <xf numFmtId="3" fontId="29" fillId="0" borderId="0" xfId="0" applyNumberFormat="1" applyFont="1" applyBorder="1" applyAlignment="1">
      <alignment horizontal="right"/>
    </xf>
    <xf numFmtId="10" fontId="29" fillId="0" borderId="18" xfId="0" applyNumberFormat="1" applyFont="1" applyBorder="1" applyAlignment="1">
      <alignment horizontal="right" wrapText="1"/>
    </xf>
    <xf numFmtId="164" fontId="31" fillId="0" borderId="18" xfId="2" applyNumberFormat="1" applyFont="1" applyBorder="1" applyAlignment="1">
      <alignment horizontal="right"/>
    </xf>
    <xf numFmtId="164" fontId="31" fillId="0" borderId="18" xfId="2" applyNumberFormat="1" applyFont="1" applyBorder="1" applyAlignment="1">
      <alignment horizontal="right" wrapText="1"/>
    </xf>
    <xf numFmtId="164" fontId="31" fillId="0" borderId="19" xfId="2" applyNumberFormat="1" applyFont="1" applyBorder="1" applyAlignment="1">
      <alignment horizontal="right" wrapText="1"/>
    </xf>
    <xf numFmtId="164" fontId="29" fillId="0" borderId="18" xfId="0" applyNumberFormat="1" applyFont="1" applyBorder="1" applyAlignment="1">
      <alignment horizontal="right" wrapText="1"/>
    </xf>
    <xf numFmtId="166" fontId="11" fillId="2" borderId="8" xfId="0" applyNumberFormat="1" applyFont="1" applyFill="1" applyBorder="1"/>
    <xf numFmtId="166" fontId="11" fillId="3" borderId="0" xfId="0" applyNumberFormat="1" applyFont="1" applyFill="1" applyBorder="1"/>
    <xf numFmtId="164" fontId="39" fillId="3" borderId="43" xfId="0" applyNumberFormat="1" applyFont="1" applyFill="1" applyBorder="1"/>
    <xf numFmtId="164" fontId="39" fillId="3" borderId="0" xfId="0" applyNumberFormat="1" applyFont="1" applyFill="1" applyBorder="1"/>
    <xf numFmtId="164" fontId="39" fillId="3" borderId="4" xfId="0" applyNumberFormat="1" applyFont="1" applyFill="1" applyBorder="1"/>
    <xf numFmtId="164" fontId="40" fillId="0" borderId="0" xfId="0" applyNumberFormat="1" applyFont="1" applyBorder="1" applyAlignment="1">
      <alignment vertical="center"/>
    </xf>
    <xf numFmtId="164" fontId="40" fillId="0" borderId="4" xfId="0" applyNumberFormat="1" applyFont="1" applyBorder="1" applyAlignment="1">
      <alignment vertical="center"/>
    </xf>
    <xf numFmtId="166" fontId="13" fillId="0" borderId="7" xfId="0" applyNumberFormat="1" applyFont="1" applyBorder="1"/>
    <xf numFmtId="164" fontId="39" fillId="3" borderId="5" xfId="0" applyNumberFormat="1" applyFont="1" applyFill="1" applyBorder="1"/>
    <xf numFmtId="164" fontId="39" fillId="3" borderId="6" xfId="0" applyNumberFormat="1" applyFont="1" applyFill="1" applyBorder="1"/>
    <xf numFmtId="0" fontId="12" fillId="2" borderId="35" xfId="0" applyNumberFormat="1" applyFont="1" applyFill="1" applyBorder="1" applyAlignment="1">
      <alignment horizontal="center"/>
    </xf>
    <xf numFmtId="166" fontId="11" fillId="0" borderId="0" xfId="0" applyNumberFormat="1" applyFont="1" applyBorder="1" applyAlignment="1">
      <alignment vertical="center"/>
    </xf>
    <xf numFmtId="164" fontId="39" fillId="0" borderId="0" xfId="0" applyNumberFormat="1" applyFont="1" applyBorder="1" applyAlignment="1">
      <alignment vertical="center"/>
    </xf>
    <xf numFmtId="166" fontId="29" fillId="0" borderId="0" xfId="0" applyNumberFormat="1" applyFont="1" applyBorder="1" applyAlignment="1">
      <alignment horizontal="right" vertical="center" wrapText="1"/>
    </xf>
    <xf numFmtId="0" fontId="29" fillId="0" borderId="4" xfId="0" applyFont="1" applyBorder="1" applyAlignment="1">
      <alignment horizontal="right" vertical="center" wrapText="1"/>
    </xf>
    <xf numFmtId="0" fontId="29" fillId="0" borderId="0" xfId="0" applyFont="1" applyBorder="1" applyAlignment="1">
      <alignment horizontal="right" vertical="center" wrapText="1"/>
    </xf>
    <xf numFmtId="0" fontId="11" fillId="5" borderId="0" xfId="0" applyFont="1" applyFill="1" applyBorder="1" applyAlignment="1">
      <alignment horizontal="left" vertical="center"/>
    </xf>
    <xf numFmtId="0" fontId="11" fillId="5" borderId="4" xfId="0" applyFont="1" applyFill="1" applyBorder="1" applyAlignment="1">
      <alignment horizontal="left" vertical="center"/>
    </xf>
    <xf numFmtId="166" fontId="15" fillId="0" borderId="4" xfId="0" applyNumberFormat="1" applyFont="1" applyBorder="1" applyAlignment="1">
      <alignment vertical="center"/>
    </xf>
    <xf numFmtId="0" fontId="11" fillId="0" borderId="7" xfId="0" applyFont="1" applyBorder="1" applyAlignment="1">
      <alignment horizontal="right" indent="1"/>
    </xf>
    <xf numFmtId="0" fontId="15" fillId="0" borderId="7" xfId="0" applyFont="1" applyBorder="1" applyAlignment="1">
      <alignment horizontal="right" indent="1"/>
    </xf>
    <xf numFmtId="166" fontId="15" fillId="0" borderId="8" xfId="0" applyNumberFormat="1" applyFont="1" applyBorder="1" applyAlignment="1">
      <alignment vertical="center"/>
    </xf>
    <xf numFmtId="166" fontId="15" fillId="0" borderId="9" xfId="0" applyNumberFormat="1" applyFont="1" applyBorder="1" applyAlignment="1">
      <alignment vertical="center"/>
    </xf>
    <xf numFmtId="0" fontId="29" fillId="0" borderId="4" xfId="0" applyFont="1" applyBorder="1" applyAlignment="1">
      <alignment horizontal="right" vertical="center" wrapText="1" indent="1"/>
    </xf>
    <xf numFmtId="0" fontId="15" fillId="0" borderId="2" xfId="0" applyFont="1" applyBorder="1" applyAlignment="1">
      <alignment horizontal="left" indent="3"/>
    </xf>
    <xf numFmtId="0" fontId="31" fillId="0" borderId="0" xfId="0" applyFont="1" applyBorder="1" applyAlignment="1">
      <alignment horizontal="right" vertical="center" indent="1"/>
    </xf>
    <xf numFmtId="164" fontId="31" fillId="0" borderId="4" xfId="0" applyNumberFormat="1" applyFont="1" applyBorder="1" applyAlignment="1">
      <alignment horizontal="right" vertical="center" wrapText="1" indent="1"/>
    </xf>
    <xf numFmtId="0" fontId="15" fillId="5" borderId="0" xfId="0" applyFont="1" applyFill="1" applyBorder="1" applyAlignment="1">
      <alignment horizontal="right" vertical="center" indent="1"/>
    </xf>
    <xf numFmtId="0" fontId="30" fillId="5" borderId="0" xfId="0" applyFont="1" applyFill="1" applyBorder="1" applyAlignment="1">
      <alignment horizontal="right" vertical="center" wrapText="1" indent="1"/>
    </xf>
    <xf numFmtId="0" fontId="30" fillId="5" borderId="4" xfId="0" applyFont="1" applyFill="1" applyBorder="1" applyAlignment="1">
      <alignment horizontal="right" vertical="center" wrapText="1" indent="1"/>
    </xf>
    <xf numFmtId="0" fontId="31" fillId="0" borderId="12" xfId="0" applyFont="1" applyBorder="1" applyAlignment="1">
      <alignment horizontal="right" vertical="center" indent="1"/>
    </xf>
    <xf numFmtId="164" fontId="31" fillId="0" borderId="12"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29" fillId="0" borderId="12" xfId="0" applyFont="1" applyBorder="1" applyAlignment="1">
      <alignment horizontal="right" vertical="center"/>
    </xf>
    <xf numFmtId="164" fontId="31" fillId="6" borderId="12" xfId="2" applyNumberFormat="1" applyFont="1" applyFill="1" applyBorder="1" applyAlignment="1">
      <alignment horizontal="right" vertical="center" wrapText="1"/>
    </xf>
    <xf numFmtId="164" fontId="31" fillId="0" borderId="13" xfId="0" applyNumberFormat="1" applyFont="1" applyBorder="1" applyAlignment="1">
      <alignment horizontal="right" vertical="center" wrapText="1"/>
    </xf>
    <xf numFmtId="0" fontId="14" fillId="3" borderId="57" xfId="0" applyFont="1" applyFill="1" applyBorder="1" applyAlignment="1">
      <alignment horizontal="center" vertical="center"/>
    </xf>
    <xf numFmtId="0" fontId="15" fillId="0" borderId="7" xfId="0" applyFont="1" applyFill="1" applyBorder="1" applyAlignment="1">
      <alignment horizontal="right"/>
    </xf>
    <xf numFmtId="0" fontId="14" fillId="3" borderId="7" xfId="0" applyFont="1" applyFill="1" applyBorder="1" applyAlignment="1">
      <alignment horizontal="center" wrapText="1"/>
    </xf>
    <xf numFmtId="0" fontId="12" fillId="2" borderId="3" xfId="3" applyNumberFormat="1" applyFont="1" applyFill="1" applyBorder="1" applyAlignment="1">
      <alignment horizontal="center" vertical="center" wrapText="1"/>
    </xf>
    <xf numFmtId="0" fontId="12" fillId="2" borderId="14" xfId="3" applyNumberFormat="1" applyFont="1" applyFill="1" applyBorder="1" applyAlignment="1">
      <alignment horizontal="center" vertical="center" wrapText="1"/>
    </xf>
    <xf numFmtId="0" fontId="14" fillId="3" borderId="53" xfId="0" applyFont="1" applyFill="1" applyBorder="1" applyAlignment="1">
      <alignment horizontal="left" indent="1"/>
    </xf>
    <xf numFmtId="168" fontId="14" fillId="3" borderId="53" xfId="0" applyNumberFormat="1" applyFont="1" applyFill="1" applyBorder="1" applyAlignment="1">
      <alignment horizontal="center"/>
    </xf>
    <xf numFmtId="168" fontId="14" fillId="3" borderId="53" xfId="0" applyNumberFormat="1" applyFont="1" applyFill="1" applyBorder="1" applyAlignment="1">
      <alignment horizontal="center" wrapText="1"/>
    </xf>
    <xf numFmtId="3" fontId="15" fillId="0" borderId="4" xfId="0" applyNumberFormat="1" applyFont="1" applyBorder="1"/>
    <xf numFmtId="164" fontId="13" fillId="0" borderId="53" xfId="0" applyNumberFormat="1" applyFont="1" applyFill="1" applyBorder="1" applyAlignment="1"/>
    <xf numFmtId="0" fontId="13" fillId="0" borderId="54" xfId="0" applyFont="1" applyFill="1" applyBorder="1" applyAlignment="1">
      <alignment horizontal="left" indent="2"/>
    </xf>
    <xf numFmtId="164" fontId="13" fillId="0" borderId="54" xfId="0" applyNumberFormat="1" applyFont="1" applyFill="1" applyBorder="1" applyAlignment="1"/>
    <xf numFmtId="0" fontId="15" fillId="2" borderId="0" xfId="0" applyFont="1" applyFill="1"/>
    <xf numFmtId="0" fontId="15" fillId="4" borderId="1" xfId="0" applyFont="1" applyFill="1" applyBorder="1"/>
    <xf numFmtId="0" fontId="12" fillId="4" borderId="61" xfId="0" applyFont="1" applyFill="1" applyBorder="1" applyAlignment="1">
      <alignment horizontal="center" wrapText="1"/>
    </xf>
    <xf numFmtId="0" fontId="12" fillId="4" borderId="59" xfId="0" applyFont="1" applyFill="1" applyBorder="1" applyAlignment="1">
      <alignment horizontal="center"/>
    </xf>
    <xf numFmtId="0" fontId="12" fillId="4" borderId="46" xfId="0" applyFont="1" applyFill="1" applyBorder="1" applyAlignment="1">
      <alignment horizontal="center"/>
    </xf>
    <xf numFmtId="0" fontId="15" fillId="0" borderId="0" xfId="0" applyFont="1" applyBorder="1" applyAlignment="1">
      <alignment horizontal="right" wrapText="1"/>
    </xf>
    <xf numFmtId="0" fontId="11" fillId="7" borderId="12" xfId="0" applyFont="1" applyFill="1" applyBorder="1" applyAlignment="1">
      <alignment horizontal="right" vertical="center" wrapText="1"/>
    </xf>
    <xf numFmtId="168" fontId="24" fillId="7" borderId="13" xfId="4" applyNumberFormat="1" applyFont="1" applyFill="1" applyBorder="1" applyAlignment="1">
      <alignment vertical="center"/>
    </xf>
    <xf numFmtId="0" fontId="11" fillId="7" borderId="0" xfId="0" applyFont="1" applyFill="1" applyBorder="1" applyAlignment="1">
      <alignment horizontal="left" wrapText="1"/>
    </xf>
    <xf numFmtId="168" fontId="13" fillId="0" borderId="0" xfId="4" applyNumberFormat="1" applyFont="1" applyFill="1" applyBorder="1"/>
    <xf numFmtId="168" fontId="13" fillId="0" borderId="12" xfId="4" applyNumberFormat="1" applyFont="1" applyFill="1" applyBorder="1"/>
    <xf numFmtId="168" fontId="13" fillId="0" borderId="13" xfId="4" applyNumberFormat="1" applyFont="1" applyFill="1" applyBorder="1"/>
    <xf numFmtId="168" fontId="14" fillId="7" borderId="0" xfId="4" applyNumberFormat="1" applyFont="1" applyFill="1" applyBorder="1"/>
    <xf numFmtId="168" fontId="24" fillId="7" borderId="12" xfId="4" applyNumberFormat="1" applyFont="1" applyFill="1" applyBorder="1" applyAlignment="1">
      <alignment vertical="center"/>
    </xf>
    <xf numFmtId="0" fontId="12" fillId="2" borderId="61" xfId="0" applyFont="1" applyFill="1" applyBorder="1" applyAlignment="1">
      <alignment horizontal="center"/>
    </xf>
    <xf numFmtId="164" fontId="18" fillId="0" borderId="0" xfId="0" applyNumberFormat="1" applyFont="1" applyBorder="1" applyAlignment="1"/>
    <xf numFmtId="164" fontId="18" fillId="0" borderId="4" xfId="0" applyNumberFormat="1" applyFont="1" applyBorder="1" applyAlignment="1"/>
    <xf numFmtId="164" fontId="26" fillId="3" borderId="0" xfId="0" applyNumberFormat="1" applyFont="1" applyFill="1" applyBorder="1" applyAlignment="1"/>
    <xf numFmtId="164" fontId="26" fillId="3" borderId="4" xfId="0" applyNumberFormat="1" applyFont="1" applyFill="1" applyBorder="1" applyAlignment="1"/>
    <xf numFmtId="164" fontId="18" fillId="0" borderId="4" xfId="0" applyNumberFormat="1" applyFont="1" applyFill="1" applyBorder="1" applyAlignment="1"/>
    <xf numFmtId="164" fontId="18" fillId="0" borderId="0" xfId="0" applyNumberFormat="1" applyFont="1" applyFill="1" applyBorder="1" applyAlignment="1"/>
    <xf numFmtId="164" fontId="18" fillId="0" borderId="12" xfId="0" applyNumberFormat="1" applyFont="1" applyBorder="1" applyAlignment="1"/>
    <xf numFmtId="164" fontId="18" fillId="0" borderId="13" xfId="0" applyNumberFormat="1" applyFont="1" applyBorder="1" applyAlignment="1"/>
    <xf numFmtId="164" fontId="18" fillId="0" borderId="44" xfId="0" applyNumberFormat="1" applyFont="1" applyBorder="1" applyAlignment="1">
      <alignment vertical="center"/>
    </xf>
    <xf numFmtId="164" fontId="26" fillId="3" borderId="44" xfId="0" applyNumberFormat="1" applyFont="1" applyFill="1" applyBorder="1"/>
    <xf numFmtId="164" fontId="18" fillId="0" borderId="45" xfId="0" applyNumberFormat="1" applyFont="1" applyBorder="1" applyAlignment="1">
      <alignment vertical="center"/>
    </xf>
    <xf numFmtId="0" fontId="9" fillId="0" borderId="0" xfId="0" applyFont="1"/>
    <xf numFmtId="0" fontId="2" fillId="0" borderId="0" xfId="0" applyFont="1"/>
    <xf numFmtId="166" fontId="13" fillId="0" borderId="0" xfId="0" applyNumberFormat="1" applyFont="1" applyBorder="1" applyAlignment="1">
      <alignment horizontal="right" vertical="center" wrapText="1"/>
    </xf>
    <xf numFmtId="166" fontId="13" fillId="0" borderId="4" xfId="0" applyNumberFormat="1" applyFont="1" applyBorder="1" applyAlignment="1">
      <alignment vertical="center"/>
    </xf>
    <xf numFmtId="166" fontId="13" fillId="0" borderId="12" xfId="0" applyNumberFormat="1" applyFont="1" applyBorder="1" applyAlignment="1">
      <alignment horizontal="right" vertical="center" wrapText="1"/>
    </xf>
    <xf numFmtId="166" fontId="13" fillId="0" borderId="13" xfId="0" applyNumberFormat="1" applyFont="1" applyBorder="1" applyAlignment="1">
      <alignment vertical="center"/>
    </xf>
    <xf numFmtId="0" fontId="12" fillId="4" borderId="42" xfId="0" applyFont="1" applyFill="1" applyBorder="1" applyAlignment="1">
      <alignment horizontal="center"/>
    </xf>
    <xf numFmtId="168" fontId="15" fillId="0" borderId="0" xfId="0" applyNumberFormat="1" applyFont="1"/>
    <xf numFmtId="0" fontId="12" fillId="4" borderId="41" xfId="0" applyFont="1" applyFill="1" applyBorder="1" applyAlignment="1">
      <alignment horizontal="center"/>
    </xf>
    <xf numFmtId="0" fontId="13" fillId="0" borderId="2" xfId="0" applyFont="1" applyFill="1" applyBorder="1" applyAlignment="1">
      <alignment horizontal="right"/>
    </xf>
    <xf numFmtId="168" fontId="15" fillId="0" borderId="9" xfId="0" applyNumberFormat="1" applyFont="1" applyFill="1" applyBorder="1" applyAlignment="1">
      <alignment horizontal="right"/>
    </xf>
    <xf numFmtId="0" fontId="13" fillId="0" borderId="0" xfId="0" applyFont="1" applyFill="1" applyBorder="1" applyAlignment="1">
      <alignment horizontal="right"/>
    </xf>
    <xf numFmtId="0" fontId="13" fillId="0" borderId="12" xfId="0" applyFont="1" applyFill="1" applyBorder="1" applyAlignment="1">
      <alignment horizontal="right"/>
    </xf>
    <xf numFmtId="0" fontId="12" fillId="4" borderId="41" xfId="0" applyFont="1" applyFill="1" applyBorder="1" applyAlignment="1">
      <alignment horizontal="center"/>
    </xf>
    <xf numFmtId="168" fontId="0" fillId="0" borderId="0" xfId="0" applyNumberFormat="1" applyFont="1" applyAlignment="1">
      <alignment wrapText="1"/>
    </xf>
    <xf numFmtId="3" fontId="15" fillId="0" borderId="0" xfId="0" applyNumberFormat="1" applyFont="1"/>
    <xf numFmtId="166" fontId="15"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12" fillId="4" borderId="51" xfId="0" applyFont="1" applyFill="1" applyBorder="1" applyAlignment="1">
      <alignment horizontal="center" wrapText="1"/>
    </xf>
    <xf numFmtId="0" fontId="12" fillId="4" borderId="61" xfId="0" applyFont="1" applyFill="1" applyBorder="1" applyAlignment="1">
      <alignment horizontal="center" wrapText="1"/>
    </xf>
    <xf numFmtId="168" fontId="16" fillId="0" borderId="0" xfId="0" applyNumberFormat="1" applyFont="1" applyFill="1" applyBorder="1" applyAlignment="1">
      <alignment horizontal="right"/>
    </xf>
    <xf numFmtId="168" fontId="16" fillId="0" borderId="8" xfId="0" applyNumberFormat="1" applyFont="1" applyFill="1" applyBorder="1" applyAlignment="1">
      <alignment horizontal="right"/>
    </xf>
    <xf numFmtId="168" fontId="13" fillId="0" borderId="12" xfId="0" applyNumberFormat="1" applyFont="1" applyFill="1" applyBorder="1" applyAlignment="1">
      <alignment horizontal="right" vertical="center"/>
    </xf>
    <xf numFmtId="164" fontId="16" fillId="0" borderId="8" xfId="2" applyNumberFormat="1" applyFont="1" applyFill="1" applyBorder="1" applyAlignment="1">
      <alignment horizontal="right"/>
    </xf>
    <xf numFmtId="164" fontId="16" fillId="0" borderId="9" xfId="2" applyNumberFormat="1" applyFont="1" applyFill="1" applyBorder="1" applyAlignment="1">
      <alignment horizontal="right"/>
    </xf>
    <xf numFmtId="0" fontId="5" fillId="0" borderId="0" xfId="0" applyFont="1" applyAlignment="1">
      <alignment horizontal="justify" wrapText="1"/>
    </xf>
    <xf numFmtId="0" fontId="12" fillId="2" borderId="58" xfId="0" applyFont="1" applyFill="1" applyBorder="1" applyAlignment="1">
      <alignment horizontal="center"/>
    </xf>
    <xf numFmtId="0" fontId="12" fillId="4" borderId="51" xfId="0" applyFont="1" applyFill="1" applyBorder="1" applyAlignment="1">
      <alignment horizontal="center" wrapText="1"/>
    </xf>
    <xf numFmtId="0" fontId="5" fillId="0" borderId="0" xfId="0" applyFont="1" applyFill="1" applyBorder="1" applyAlignment="1">
      <alignment horizontal="justify" wrapText="1"/>
    </xf>
    <xf numFmtId="0" fontId="12" fillId="4" borderId="62" xfId="0" applyFont="1" applyFill="1" applyBorder="1" applyAlignment="1">
      <alignment horizontal="center" wrapText="1"/>
    </xf>
    <xf numFmtId="3" fontId="15" fillId="3" borderId="4" xfId="0" applyNumberFormat="1" applyFont="1" applyFill="1" applyBorder="1"/>
    <xf numFmtId="3" fontId="15" fillId="0" borderId="6" xfId="0" applyNumberFormat="1" applyFont="1" applyBorder="1"/>
    <xf numFmtId="3" fontId="11" fillId="3" borderId="4" xfId="0" applyNumberFormat="1" applyFont="1" applyFill="1" applyBorder="1"/>
    <xf numFmtId="3" fontId="11" fillId="3" borderId="13" xfId="0" applyNumberFormat="1" applyFont="1" applyFill="1" applyBorder="1"/>
    <xf numFmtId="3" fontId="13" fillId="0" borderId="4" xfId="0" applyNumberFormat="1" applyFont="1" applyBorder="1" applyAlignment="1">
      <alignment vertical="center"/>
    </xf>
    <xf numFmtId="3" fontId="14" fillId="3" borderId="4" xfId="0" applyNumberFormat="1" applyFont="1" applyFill="1" applyBorder="1" applyAlignment="1">
      <alignment horizontal="center" vertical="center"/>
    </xf>
    <xf numFmtId="3" fontId="13" fillId="0" borderId="13" xfId="0" applyNumberFormat="1" applyFont="1" applyBorder="1" applyAlignment="1">
      <alignment vertical="center"/>
    </xf>
    <xf numFmtId="3" fontId="13" fillId="3" borderId="4" xfId="0" applyNumberFormat="1" applyFont="1" applyFill="1" applyBorder="1" applyAlignment="1">
      <alignment horizontal="right" vertical="center"/>
    </xf>
    <xf numFmtId="3" fontId="13" fillId="0" borderId="64" xfId="0" applyNumberFormat="1" applyFont="1" applyBorder="1" applyAlignment="1">
      <alignment vertical="center"/>
    </xf>
    <xf numFmtId="5" fontId="14" fillId="3" borderId="4" xfId="0" applyNumberFormat="1" applyFont="1" applyFill="1" applyBorder="1" applyAlignment="1">
      <alignment horizontal="right" vertical="center"/>
    </xf>
    <xf numFmtId="164" fontId="18" fillId="0" borderId="12" xfId="2" applyNumberFormat="1" applyFont="1" applyBorder="1" applyAlignment="1">
      <alignment horizontal="right" vertical="center"/>
    </xf>
    <xf numFmtId="164" fontId="18" fillId="0" borderId="13" xfId="2" applyNumberFormat="1" applyFont="1" applyBorder="1" applyAlignment="1">
      <alignment horizontal="right" vertical="center"/>
    </xf>
    <xf numFmtId="168" fontId="15" fillId="0" borderId="4" xfId="0" applyNumberFormat="1" applyFont="1" applyBorder="1"/>
    <xf numFmtId="164" fontId="15" fillId="0" borderId="13" xfId="2" applyNumberFormat="1" applyFont="1" applyBorder="1"/>
    <xf numFmtId="164" fontId="16" fillId="0" borderId="0" xfId="2" applyNumberFormat="1" applyFont="1" applyFill="1" applyBorder="1"/>
    <xf numFmtId="168" fontId="16" fillId="0" borderId="0" xfId="0" applyNumberFormat="1" applyFont="1" applyFill="1" applyBorder="1"/>
    <xf numFmtId="168" fontId="16" fillId="0" borderId="12" xfId="0" applyNumberFormat="1" applyFont="1" applyFill="1" applyBorder="1"/>
    <xf numFmtId="164" fontId="16" fillId="0" borderId="12" xfId="2" applyNumberFormat="1" applyFont="1" applyFill="1" applyBorder="1"/>
    <xf numFmtId="0" fontId="15" fillId="5" borderId="4" xfId="0" applyFont="1" applyFill="1" applyBorder="1" applyAlignment="1">
      <alignment vertical="center"/>
    </xf>
    <xf numFmtId="164" fontId="31" fillId="0" borderId="0" xfId="2" applyNumberFormat="1" applyFont="1" applyBorder="1" applyAlignment="1">
      <alignment horizontal="right" vertical="center" wrapText="1"/>
    </xf>
    <xf numFmtId="164" fontId="31" fillId="0" borderId="4" xfId="2" applyNumberFormat="1" applyFont="1" applyBorder="1" applyAlignment="1">
      <alignment horizontal="right" vertical="center" wrapText="1"/>
    </xf>
    <xf numFmtId="164" fontId="16" fillId="0" borderId="4" xfId="2" applyNumberFormat="1" applyFont="1" applyFill="1" applyBorder="1"/>
    <xf numFmtId="164" fontId="16" fillId="0" borderId="13" xfId="2" applyNumberFormat="1" applyFont="1" applyFill="1" applyBorder="1"/>
    <xf numFmtId="3" fontId="15" fillId="0" borderId="13" xfId="0" applyNumberFormat="1" applyFont="1" applyBorder="1"/>
    <xf numFmtId="3" fontId="15" fillId="3" borderId="13" xfId="0" applyNumberFormat="1" applyFont="1" applyFill="1" applyBorder="1"/>
    <xf numFmtId="2" fontId="15" fillId="0" borderId="0" xfId="0" applyNumberFormat="1" applyFont="1"/>
    <xf numFmtId="2" fontId="5" fillId="0" borderId="0" xfId="0" applyNumberFormat="1" applyFont="1" applyAlignment="1">
      <alignment wrapText="1"/>
    </xf>
    <xf numFmtId="0" fontId="5" fillId="0" borderId="0" xfId="0" applyFont="1" applyAlignment="1">
      <alignment horizontal="justify" wrapText="1"/>
    </xf>
    <xf numFmtId="0" fontId="0" fillId="0" borderId="0" xfId="0" applyFont="1" applyAlignment="1">
      <alignment horizontal="justify" wrapText="1"/>
    </xf>
    <xf numFmtId="0" fontId="12" fillId="4" borderId="41" xfId="0" applyFont="1" applyFill="1" applyBorder="1" applyAlignment="1">
      <alignment horizontal="center"/>
    </xf>
    <xf numFmtId="0" fontId="12" fillId="4" borderId="41" xfId="0" applyFont="1" applyFill="1" applyBorder="1" applyAlignment="1">
      <alignment horizontal="center"/>
    </xf>
    <xf numFmtId="0" fontId="5" fillId="0" borderId="0" xfId="0" applyFont="1" applyAlignment="1">
      <alignment horizontal="justify" wrapText="1"/>
    </xf>
    <xf numFmtId="0" fontId="5" fillId="0" borderId="0" xfId="0" applyFont="1" applyAlignment="1">
      <alignment horizontal="left" wrapText="1"/>
    </xf>
    <xf numFmtId="0" fontId="12" fillId="2" borderId="58" xfId="0" applyFont="1" applyFill="1" applyBorder="1" applyAlignment="1">
      <alignment horizontal="center"/>
    </xf>
    <xf numFmtId="0" fontId="5" fillId="0" borderId="0" xfId="0" applyFont="1" applyFill="1" applyBorder="1" applyAlignment="1">
      <alignment horizontal="justify" wrapText="1"/>
    </xf>
    <xf numFmtId="0" fontId="5" fillId="0" borderId="0" xfId="0" applyFont="1" applyFill="1" applyAlignment="1">
      <alignment wrapText="1"/>
    </xf>
    <xf numFmtId="164" fontId="15" fillId="0" borderId="0" xfId="2" applyNumberFormat="1" applyFont="1" applyBorder="1"/>
    <xf numFmtId="169" fontId="0" fillId="0" borderId="0" xfId="0" applyNumberFormat="1" applyFont="1"/>
    <xf numFmtId="0" fontId="17" fillId="0" borderId="0" xfId="1" applyFont="1" applyAlignment="1" applyProtection="1">
      <alignment horizontal="center"/>
    </xf>
    <xf numFmtId="0" fontId="5" fillId="0" borderId="0" xfId="0" applyFont="1" applyAlignment="1">
      <alignment horizontal="justify"/>
    </xf>
    <xf numFmtId="0" fontId="5" fillId="0" borderId="0" xfId="0" applyFont="1" applyAlignment="1">
      <alignment horizontal="justify" wrapText="1"/>
    </xf>
    <xf numFmtId="0" fontId="0" fillId="0" borderId="0" xfId="0" applyFont="1" applyAlignment="1">
      <alignment horizontal="justify" wrapText="1"/>
    </xf>
    <xf numFmtId="0" fontId="12" fillId="2" borderId="47"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7" fillId="0" borderId="0" xfId="1" applyFont="1" applyAlignment="1" applyProtection="1">
      <alignment horizontal="center" wrapText="1"/>
    </xf>
    <xf numFmtId="166" fontId="12" fillId="2" borderId="35" xfId="0" applyNumberFormat="1" applyFont="1" applyFill="1" applyBorder="1" applyAlignment="1">
      <alignment horizontal="center"/>
    </xf>
    <xf numFmtId="166" fontId="12" fillId="2" borderId="36" xfId="0" applyNumberFormat="1" applyFont="1" applyFill="1" applyBorder="1" applyAlignment="1">
      <alignment horizontal="center"/>
    </xf>
    <xf numFmtId="166" fontId="12" fillId="2" borderId="8" xfId="0" applyNumberFormat="1" applyFont="1" applyFill="1" applyBorder="1" applyAlignment="1">
      <alignment horizontal="center"/>
    </xf>
    <xf numFmtId="166" fontId="12" fillId="2" borderId="9" xfId="0" applyNumberFormat="1" applyFont="1" applyFill="1" applyBorder="1" applyAlignment="1">
      <alignment horizontal="center"/>
    </xf>
    <xf numFmtId="0" fontId="12" fillId="2" borderId="35" xfId="0" applyNumberFormat="1" applyFont="1" applyFill="1" applyBorder="1" applyAlignment="1">
      <alignment horizontal="center"/>
    </xf>
    <xf numFmtId="0" fontId="12" fillId="2" borderId="36" xfId="0" applyNumberFormat="1" applyFont="1" applyFill="1" applyBorder="1" applyAlignment="1">
      <alignment horizontal="center"/>
    </xf>
    <xf numFmtId="0" fontId="12" fillId="2" borderId="8" xfId="0" applyNumberFormat="1" applyFont="1" applyFill="1" applyBorder="1" applyAlignment="1">
      <alignment horizontal="center"/>
    </xf>
    <xf numFmtId="0" fontId="12" fillId="2" borderId="9" xfId="0" applyNumberFormat="1" applyFont="1" applyFill="1" applyBorder="1" applyAlignment="1">
      <alignment horizontal="center"/>
    </xf>
    <xf numFmtId="0" fontId="42" fillId="4" borderId="29" xfId="0" applyFont="1" applyFill="1" applyBorder="1" applyAlignment="1">
      <alignment horizontal="center" wrapText="1"/>
    </xf>
    <xf numFmtId="0" fontId="42" fillId="4" borderId="30" xfId="0" applyFont="1" applyFill="1" applyBorder="1" applyAlignment="1">
      <alignment horizontal="center" wrapText="1"/>
    </xf>
    <xf numFmtId="0" fontId="7" fillId="0" borderId="0" xfId="0" applyFont="1" applyFill="1" applyBorder="1" applyAlignment="1">
      <alignment horizontal="left" wrapText="1"/>
    </xf>
    <xf numFmtId="0" fontId="41" fillId="4" borderId="28" xfId="0" applyFont="1" applyFill="1" applyBorder="1" applyAlignment="1">
      <alignment horizontal="justify" wrapText="1"/>
    </xf>
    <xf numFmtId="0" fontId="41" fillId="4" borderId="31" xfId="0" applyFont="1" applyFill="1" applyBorder="1" applyAlignment="1">
      <alignment horizontal="justify" wrapText="1"/>
    </xf>
    <xf numFmtId="0" fontId="5" fillId="0" borderId="0" xfId="0" applyFont="1" applyAlignment="1">
      <alignment horizontal="left" wrapText="1"/>
    </xf>
    <xf numFmtId="0" fontId="12" fillId="4" borderId="41" xfId="0" applyFont="1" applyFill="1" applyBorder="1" applyAlignment="1">
      <alignment horizontal="center" wrapText="1"/>
    </xf>
    <xf numFmtId="0" fontId="12" fillId="4" borderId="41" xfId="0" applyFont="1" applyFill="1" applyBorder="1" applyAlignment="1">
      <alignment horizontal="center"/>
    </xf>
    <xf numFmtId="0" fontId="12" fillId="4" borderId="55" xfId="0" applyFont="1" applyFill="1" applyBorder="1" applyAlignment="1">
      <alignment horizontal="center" wrapText="1"/>
    </xf>
    <xf numFmtId="0" fontId="12" fillId="4" borderId="56" xfId="0" applyFont="1" applyFill="1" applyBorder="1" applyAlignment="1">
      <alignment horizontal="center" wrapText="1"/>
    </xf>
    <xf numFmtId="0" fontId="12" fillId="4" borderId="55" xfId="0" applyFont="1" applyFill="1" applyBorder="1" applyAlignment="1">
      <alignment horizontal="center"/>
    </xf>
    <xf numFmtId="0" fontId="12" fillId="4" borderId="56" xfId="0" applyFont="1" applyFill="1" applyBorder="1" applyAlignment="1">
      <alignment horizontal="center"/>
    </xf>
    <xf numFmtId="0" fontId="5" fillId="0" borderId="0" xfId="0" applyFont="1" applyFill="1" applyAlignment="1">
      <alignment horizontal="justify" wrapText="1"/>
    </xf>
    <xf numFmtId="0" fontId="5" fillId="0" borderId="0" xfId="0" applyFont="1" applyFill="1" applyAlignment="1">
      <alignment horizontal="left" wrapText="1" indent="3"/>
    </xf>
    <xf numFmtId="0" fontId="12" fillId="2" borderId="59" xfId="0" applyFont="1" applyFill="1" applyBorder="1" applyAlignment="1">
      <alignment horizontal="center"/>
    </xf>
    <xf numFmtId="0" fontId="12" fillId="2" borderId="0" xfId="0" applyFont="1" applyFill="1" applyBorder="1" applyAlignment="1">
      <alignment horizontal="center"/>
    </xf>
    <xf numFmtId="0" fontId="12" fillId="2" borderId="60" xfId="0" applyFont="1" applyFill="1" applyBorder="1" applyAlignment="1">
      <alignment horizontal="center"/>
    </xf>
    <xf numFmtId="0" fontId="12" fillId="2" borderId="0" xfId="0" applyFont="1" applyFill="1" applyAlignment="1">
      <alignment horizontal="center"/>
    </xf>
    <xf numFmtId="0" fontId="5" fillId="0" borderId="0" xfId="0" applyFont="1" applyFill="1" applyAlignment="1">
      <alignment horizontal="left"/>
    </xf>
    <xf numFmtId="0" fontId="12" fillId="2" borderId="61" xfId="3" applyNumberFormat="1" applyFont="1" applyFill="1" applyBorder="1" applyAlignment="1">
      <alignment horizontal="center" vertical="center" wrapText="1"/>
    </xf>
    <xf numFmtId="0" fontId="12" fillId="2" borderId="62" xfId="3" applyNumberFormat="1" applyFont="1" applyFill="1" applyBorder="1" applyAlignment="1">
      <alignment horizontal="center" vertical="center" wrapText="1"/>
    </xf>
    <xf numFmtId="0" fontId="12" fillId="2" borderId="47" xfId="3" applyNumberFormat="1" applyFont="1" applyFill="1" applyBorder="1" applyAlignment="1">
      <alignment horizontal="center" vertical="center" wrapText="1"/>
    </xf>
    <xf numFmtId="0" fontId="12" fillId="2" borderId="48" xfId="3" applyNumberFormat="1" applyFont="1" applyFill="1" applyBorder="1" applyAlignment="1">
      <alignment horizontal="center" vertical="center" wrapText="1"/>
    </xf>
    <xf numFmtId="0" fontId="12" fillId="2" borderId="58" xfId="0" applyFont="1" applyFill="1" applyBorder="1" applyAlignment="1">
      <alignment horizontal="center"/>
    </xf>
    <xf numFmtId="0" fontId="12" fillId="2" borderId="5" xfId="0" applyFont="1" applyFill="1" applyBorder="1" applyAlignment="1">
      <alignment horizontal="center"/>
    </xf>
    <xf numFmtId="0" fontId="12" fillId="2" borderId="63" xfId="0" applyFont="1" applyFill="1" applyBorder="1" applyAlignment="1">
      <alignment horizontal="center"/>
    </xf>
    <xf numFmtId="0" fontId="12" fillId="2" borderId="6" xfId="0" applyFont="1" applyFill="1" applyBorder="1" applyAlignment="1">
      <alignment horizontal="center"/>
    </xf>
    <xf numFmtId="0" fontId="15" fillId="0" borderId="0" xfId="0" applyFont="1" applyAlignment="1">
      <alignment horizontal="justify" wrapText="1"/>
    </xf>
    <xf numFmtId="0" fontId="5" fillId="0" borderId="0" xfId="0" applyFont="1" applyFill="1" applyAlignment="1">
      <alignment horizontal="left" wrapText="1"/>
    </xf>
    <xf numFmtId="0" fontId="5" fillId="0" borderId="0" xfId="0" applyFont="1" applyFill="1" applyBorder="1" applyAlignment="1">
      <alignment horizontal="justify" wrapTex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xf numFmtId="164" fontId="18" fillId="0" borderId="12" xfId="2" applyNumberFormat="1" applyFont="1" applyFill="1" applyBorder="1" applyAlignment="1">
      <alignment horizontal="right" vertical="center"/>
    </xf>
    <xf numFmtId="164" fontId="18" fillId="0" borderId="13" xfId="2" applyNumberFormat="1" applyFont="1" applyFill="1" applyBorder="1" applyAlignment="1">
      <alignment horizontal="right" vertical="center"/>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vflores\AppData\Roaming\Microsoft\Excel\BIA%202019%20-%20Tabelas%20em%20Excel.xlsx" TargetMode="External"/><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workbookViewId="0">
      <selection activeCell="Q38" sqref="Q38"/>
    </sheetView>
  </sheetViews>
  <sheetFormatPr defaultColWidth="8.7109375" defaultRowHeight="12.75" x14ac:dyDescent="0.2"/>
  <cols>
    <col min="1" max="4" width="8.7109375" style="34"/>
    <col min="5" max="5" width="23.42578125" style="34" customWidth="1"/>
    <col min="6" max="16384" width="8.7109375" style="34"/>
  </cols>
  <sheetData>
    <row r="1" spans="1:18" ht="13.15" customHeight="1" x14ac:dyDescent="0.2"/>
    <row r="2" spans="1:18" ht="13.15" customHeight="1" x14ac:dyDescent="0.2"/>
    <row r="3" spans="1:18" ht="13.15" customHeight="1" x14ac:dyDescent="0.2">
      <c r="A3" s="236" t="s">
        <v>202</v>
      </c>
    </row>
    <row r="4" spans="1:18" ht="13.15" customHeight="1" x14ac:dyDescent="0.2"/>
    <row r="5" spans="1:18" ht="13.15" customHeight="1" x14ac:dyDescent="0.2">
      <c r="A5" s="237" t="s">
        <v>26</v>
      </c>
      <c r="B5" s="238"/>
      <c r="C5" s="238"/>
      <c r="D5" s="238"/>
      <c r="E5" s="238"/>
      <c r="F5" s="238"/>
      <c r="G5" s="238"/>
      <c r="H5" s="238"/>
      <c r="I5" s="238"/>
      <c r="J5" s="238"/>
      <c r="K5" s="238"/>
      <c r="L5" s="238"/>
      <c r="M5" s="238"/>
      <c r="N5" s="238"/>
      <c r="O5" s="238"/>
      <c r="P5" s="238"/>
      <c r="Q5" s="238"/>
      <c r="R5" s="238"/>
    </row>
    <row r="6" spans="1:18" ht="13.15" customHeight="1" x14ac:dyDescent="0.2">
      <c r="A6" s="147" t="s">
        <v>450</v>
      </c>
      <c r="B6" s="238"/>
      <c r="C6" s="238"/>
      <c r="D6" s="238"/>
      <c r="E6" s="238"/>
      <c r="F6" s="238"/>
      <c r="G6" s="238"/>
      <c r="H6" s="238"/>
      <c r="I6" s="238"/>
      <c r="J6" s="238"/>
      <c r="K6" s="238"/>
      <c r="L6" s="238"/>
      <c r="M6" s="238"/>
      <c r="N6" s="238"/>
      <c r="O6" s="238"/>
      <c r="P6" s="238"/>
      <c r="Q6" s="238"/>
      <c r="R6" s="238"/>
    </row>
    <row r="7" spans="1:18" ht="13.15" customHeight="1" x14ac:dyDescent="0.2">
      <c r="A7" s="147" t="s">
        <v>476</v>
      </c>
      <c r="B7" s="239"/>
      <c r="C7" s="239"/>
      <c r="D7" s="239"/>
      <c r="E7" s="239"/>
      <c r="F7" s="238"/>
      <c r="G7" s="238"/>
      <c r="H7" s="238"/>
      <c r="I7" s="238"/>
      <c r="J7" s="238"/>
      <c r="K7" s="238"/>
      <c r="L7" s="238"/>
      <c r="M7" s="238"/>
      <c r="N7" s="238"/>
      <c r="O7" s="238"/>
      <c r="P7" s="238"/>
      <c r="Q7" s="238"/>
      <c r="R7" s="238"/>
    </row>
    <row r="8" spans="1:18" ht="13.15" customHeight="1" x14ac:dyDescent="0.2">
      <c r="A8" s="147" t="s">
        <v>478</v>
      </c>
      <c r="G8" s="238"/>
      <c r="H8" s="238"/>
      <c r="I8" s="238"/>
      <c r="J8" s="238"/>
      <c r="K8" s="238"/>
      <c r="L8" s="238"/>
      <c r="M8" s="238"/>
      <c r="N8" s="238"/>
      <c r="O8" s="238"/>
      <c r="P8" s="238"/>
      <c r="Q8" s="238"/>
      <c r="R8" s="238"/>
    </row>
    <row r="9" spans="1:18" ht="13.15" customHeight="1" x14ac:dyDescent="0.2">
      <c r="A9" s="147" t="s">
        <v>479</v>
      </c>
      <c r="G9" s="238"/>
      <c r="H9" s="238"/>
      <c r="I9" s="238"/>
      <c r="J9" s="238"/>
      <c r="K9" s="238"/>
      <c r="L9" s="238"/>
      <c r="M9" s="238"/>
      <c r="N9" s="238"/>
      <c r="O9" s="238"/>
      <c r="P9" s="238"/>
      <c r="Q9" s="238"/>
      <c r="R9" s="238"/>
    </row>
    <row r="10" spans="1:18" ht="13.15" customHeight="1" x14ac:dyDescent="0.2">
      <c r="A10" s="147"/>
      <c r="G10" s="238"/>
      <c r="H10" s="238"/>
      <c r="I10" s="238"/>
      <c r="J10" s="238"/>
      <c r="K10" s="238"/>
      <c r="L10" s="238"/>
      <c r="M10" s="238"/>
      <c r="N10" s="238"/>
      <c r="O10" s="238"/>
      <c r="P10" s="238"/>
      <c r="Q10" s="238"/>
      <c r="R10" s="238"/>
    </row>
    <row r="11" spans="1:18" ht="13.15" customHeight="1" x14ac:dyDescent="0.2">
      <c r="A11" s="237" t="s">
        <v>27</v>
      </c>
      <c r="G11" s="238"/>
      <c r="H11" s="238"/>
      <c r="I11" s="238"/>
      <c r="J11" s="238"/>
      <c r="K11" s="238"/>
      <c r="L11" s="238"/>
      <c r="M11" s="238"/>
      <c r="N11" s="238"/>
      <c r="O11" s="238"/>
      <c r="P11" s="238"/>
      <c r="Q11" s="238"/>
      <c r="R11" s="238"/>
    </row>
    <row r="12" spans="1:18" ht="13.15" customHeight="1" x14ac:dyDescent="0.2">
      <c r="A12" s="147" t="s">
        <v>451</v>
      </c>
      <c r="G12" s="238"/>
      <c r="H12" s="238"/>
      <c r="I12" s="238"/>
      <c r="J12" s="238"/>
      <c r="K12" s="238"/>
      <c r="L12" s="238"/>
      <c r="M12" s="238"/>
      <c r="N12" s="238"/>
      <c r="O12" s="238"/>
      <c r="P12" s="238"/>
      <c r="Q12" s="238"/>
      <c r="R12" s="238"/>
    </row>
    <row r="13" spans="1:18" ht="13.15" customHeight="1" x14ac:dyDescent="0.2">
      <c r="A13" s="147" t="s">
        <v>452</v>
      </c>
      <c r="K13" s="238"/>
      <c r="L13" s="238"/>
      <c r="M13" s="238"/>
      <c r="N13" s="238"/>
      <c r="O13" s="238"/>
      <c r="P13" s="238"/>
      <c r="Q13" s="238"/>
      <c r="R13" s="238"/>
    </row>
    <row r="14" spans="1:18" ht="13.15" customHeight="1" x14ac:dyDescent="0.2">
      <c r="A14" s="147" t="s">
        <v>453</v>
      </c>
      <c r="B14" s="238"/>
      <c r="C14" s="238"/>
      <c r="D14" s="238"/>
      <c r="E14" s="238"/>
      <c r="F14" s="238"/>
      <c r="G14" s="238"/>
      <c r="H14" s="238"/>
      <c r="I14" s="238"/>
      <c r="J14" s="238"/>
      <c r="K14" s="238"/>
      <c r="L14" s="238"/>
      <c r="M14" s="238"/>
      <c r="N14" s="238"/>
      <c r="O14" s="238"/>
      <c r="P14" s="238"/>
      <c r="Q14" s="238"/>
      <c r="R14" s="238"/>
    </row>
    <row r="15" spans="1:18" ht="13.15" customHeight="1" x14ac:dyDescent="0.2">
      <c r="A15" s="147" t="s">
        <v>454</v>
      </c>
      <c r="G15" s="238"/>
      <c r="H15" s="238"/>
      <c r="I15" s="238"/>
      <c r="J15" s="238"/>
      <c r="K15" s="238"/>
      <c r="L15" s="238"/>
      <c r="M15" s="238"/>
      <c r="N15" s="238"/>
      <c r="O15" s="238"/>
      <c r="P15" s="238"/>
      <c r="Q15" s="238"/>
      <c r="R15" s="238"/>
    </row>
    <row r="16" spans="1:18" ht="13.15" customHeight="1" x14ac:dyDescent="0.2">
      <c r="A16" s="147" t="s">
        <v>455</v>
      </c>
      <c r="N16" s="238"/>
      <c r="O16" s="238"/>
      <c r="P16" s="238"/>
      <c r="Q16" s="238"/>
      <c r="R16" s="238"/>
    </row>
    <row r="17" spans="1:18" ht="13.15" customHeight="1" x14ac:dyDescent="0.2">
      <c r="A17" s="147" t="s">
        <v>456</v>
      </c>
      <c r="N17" s="238"/>
      <c r="O17" s="238"/>
      <c r="P17" s="238"/>
      <c r="Q17" s="238"/>
      <c r="R17" s="238"/>
    </row>
    <row r="18" spans="1:18" ht="13.15" customHeight="1" x14ac:dyDescent="0.2">
      <c r="A18" s="147" t="s">
        <v>457</v>
      </c>
      <c r="B18" s="240"/>
      <c r="C18" s="240"/>
      <c r="D18" s="240"/>
      <c r="E18" s="240"/>
      <c r="F18" s="240"/>
      <c r="G18" s="238"/>
      <c r="H18" s="238"/>
      <c r="I18" s="238"/>
      <c r="J18" s="238"/>
      <c r="K18" s="238"/>
      <c r="L18" s="238"/>
      <c r="M18" s="238"/>
      <c r="N18" s="238"/>
      <c r="O18" s="238"/>
      <c r="P18" s="238"/>
      <c r="Q18" s="238"/>
      <c r="R18" s="238"/>
    </row>
    <row r="19" spans="1:18" ht="13.15" customHeight="1" x14ac:dyDescent="0.2">
      <c r="A19" s="147" t="s">
        <v>458</v>
      </c>
      <c r="B19" s="241"/>
      <c r="C19" s="240"/>
      <c r="D19" s="240"/>
      <c r="E19" s="240"/>
      <c r="F19" s="240"/>
      <c r="G19" s="238"/>
      <c r="H19" s="238"/>
      <c r="I19" s="238"/>
      <c r="J19" s="238"/>
      <c r="K19" s="238"/>
      <c r="L19" s="238"/>
      <c r="M19" s="238"/>
      <c r="N19" s="238"/>
      <c r="O19" s="238"/>
      <c r="P19" s="238"/>
      <c r="Q19" s="238"/>
      <c r="R19" s="238"/>
    </row>
    <row r="20" spans="1:18" ht="13.15" customHeight="1" x14ac:dyDescent="0.2">
      <c r="A20" s="147" t="s">
        <v>459</v>
      </c>
      <c r="B20" s="241"/>
      <c r="C20" s="240"/>
      <c r="D20" s="240"/>
      <c r="E20" s="240"/>
      <c r="F20" s="238"/>
      <c r="G20" s="238"/>
      <c r="H20" s="238"/>
      <c r="I20" s="238"/>
      <c r="J20" s="238"/>
      <c r="K20" s="238"/>
      <c r="L20" s="238"/>
      <c r="M20" s="238"/>
      <c r="N20" s="238"/>
      <c r="O20" s="238"/>
      <c r="P20" s="238"/>
      <c r="Q20" s="238"/>
      <c r="R20" s="238"/>
    </row>
    <row r="21" spans="1:18" ht="13.15" customHeight="1" x14ac:dyDescent="0.2">
      <c r="A21" s="147" t="s">
        <v>460</v>
      </c>
      <c r="B21" s="241"/>
      <c r="C21" s="240"/>
      <c r="D21" s="240"/>
      <c r="E21" s="240"/>
      <c r="F21" s="240"/>
      <c r="G21" s="240"/>
      <c r="H21" s="240"/>
      <c r="I21" s="240"/>
      <c r="J21" s="240"/>
      <c r="K21" s="240"/>
      <c r="L21" s="240"/>
      <c r="M21" s="240"/>
      <c r="N21" s="240"/>
      <c r="O21" s="240"/>
      <c r="P21" s="238"/>
      <c r="Q21" s="238"/>
      <c r="R21" s="238"/>
    </row>
    <row r="22" spans="1:18" ht="13.15" customHeight="1" x14ac:dyDescent="0.2">
      <c r="A22" s="147" t="s">
        <v>472</v>
      </c>
      <c r="B22" s="241"/>
      <c r="C22" s="240"/>
      <c r="D22" s="240"/>
      <c r="E22" s="240"/>
      <c r="F22" s="240"/>
      <c r="G22" s="240"/>
      <c r="H22" s="240"/>
      <c r="I22" s="240"/>
      <c r="J22" s="238"/>
      <c r="K22" s="238"/>
      <c r="L22" s="238"/>
      <c r="M22" s="238"/>
      <c r="N22" s="238"/>
      <c r="O22" s="238"/>
      <c r="P22" s="238"/>
      <c r="Q22" s="238"/>
      <c r="R22" s="238"/>
    </row>
    <row r="23" spans="1:18" ht="13.15" customHeight="1" x14ac:dyDescent="0.2">
      <c r="A23" s="147" t="s">
        <v>473</v>
      </c>
      <c r="B23" s="241"/>
      <c r="C23" s="240"/>
      <c r="D23" s="240"/>
      <c r="E23" s="240"/>
      <c r="F23" s="240"/>
      <c r="G23" s="238"/>
      <c r="H23" s="238"/>
      <c r="I23" s="238"/>
      <c r="J23" s="238"/>
      <c r="K23" s="238"/>
      <c r="L23" s="238"/>
      <c r="M23" s="238"/>
      <c r="N23" s="238"/>
      <c r="O23" s="238"/>
      <c r="P23" s="238"/>
      <c r="Q23" s="238"/>
      <c r="R23" s="238"/>
    </row>
    <row r="24" spans="1:18" ht="13.15" customHeight="1" x14ac:dyDescent="0.2">
      <c r="A24" s="147" t="s">
        <v>474</v>
      </c>
      <c r="B24" s="241"/>
      <c r="C24" s="240"/>
      <c r="D24" s="240"/>
      <c r="E24" s="240"/>
      <c r="F24" s="240"/>
      <c r="G24" s="240"/>
      <c r="H24" s="240"/>
      <c r="I24" s="240"/>
      <c r="J24" s="240"/>
      <c r="K24" s="238"/>
      <c r="L24" s="238"/>
      <c r="M24" s="238"/>
      <c r="N24" s="238"/>
      <c r="O24" s="238"/>
      <c r="P24" s="238"/>
      <c r="Q24" s="238"/>
      <c r="R24" s="238"/>
    </row>
    <row r="25" spans="1:18" ht="13.15" customHeight="1" x14ac:dyDescent="0.2">
      <c r="A25" s="147"/>
      <c r="B25" s="241"/>
      <c r="C25" s="240"/>
      <c r="D25" s="240"/>
      <c r="E25" s="240"/>
      <c r="F25" s="240"/>
      <c r="G25" s="240"/>
      <c r="H25" s="240"/>
      <c r="I25" s="240"/>
      <c r="J25" s="240"/>
      <c r="K25" s="238"/>
      <c r="L25" s="238"/>
      <c r="M25" s="238"/>
      <c r="N25" s="238"/>
      <c r="O25" s="238"/>
      <c r="P25" s="238"/>
      <c r="Q25" s="238"/>
      <c r="R25" s="238"/>
    </row>
    <row r="26" spans="1:18" ht="13.15" customHeight="1" x14ac:dyDescent="0.2">
      <c r="A26" s="242" t="s">
        <v>139</v>
      </c>
      <c r="B26" s="241"/>
      <c r="C26" s="240"/>
      <c r="D26" s="240"/>
      <c r="E26" s="240"/>
      <c r="F26" s="240"/>
      <c r="G26" s="240"/>
      <c r="H26" s="240"/>
      <c r="I26" s="240"/>
      <c r="J26" s="240"/>
      <c r="K26" s="238"/>
      <c r="L26" s="238"/>
      <c r="M26" s="238"/>
      <c r="N26" s="238"/>
      <c r="O26" s="238"/>
      <c r="P26" s="238"/>
      <c r="Q26" s="238"/>
      <c r="R26" s="238"/>
    </row>
    <row r="27" spans="1:18" ht="13.15" customHeight="1" x14ac:dyDescent="0.2">
      <c r="A27" s="147" t="s">
        <v>461</v>
      </c>
      <c r="B27" s="241"/>
      <c r="C27" s="240"/>
      <c r="D27" s="240"/>
      <c r="E27" s="240"/>
      <c r="F27" s="240"/>
      <c r="G27" s="238"/>
      <c r="H27" s="238"/>
      <c r="I27" s="238"/>
      <c r="J27" s="238"/>
      <c r="K27" s="238"/>
      <c r="L27" s="238"/>
      <c r="M27" s="238"/>
      <c r="N27" s="238"/>
      <c r="O27" s="238"/>
      <c r="P27" s="238"/>
      <c r="Q27" s="238"/>
      <c r="R27" s="238"/>
    </row>
    <row r="28" spans="1:18" ht="13.15" customHeight="1" x14ac:dyDescent="0.2">
      <c r="A28" s="147" t="s">
        <v>462</v>
      </c>
      <c r="B28" s="241"/>
      <c r="C28" s="240"/>
      <c r="D28" s="240"/>
      <c r="E28" s="240"/>
      <c r="F28" s="240"/>
      <c r="G28" s="238"/>
      <c r="H28" s="238"/>
      <c r="I28" s="238"/>
      <c r="J28" s="238"/>
      <c r="K28" s="238"/>
      <c r="L28" s="238"/>
      <c r="M28" s="238"/>
      <c r="N28" s="238"/>
      <c r="O28" s="238"/>
      <c r="P28" s="238"/>
      <c r="Q28" s="238"/>
      <c r="R28" s="238"/>
    </row>
    <row r="29" spans="1:18" ht="13.15" customHeight="1" x14ac:dyDescent="0.2">
      <c r="A29" s="147" t="s">
        <v>463</v>
      </c>
      <c r="B29" s="241"/>
      <c r="C29" s="240"/>
      <c r="D29" s="240"/>
      <c r="E29" s="240"/>
      <c r="F29" s="240"/>
      <c r="G29" s="238"/>
      <c r="H29" s="238"/>
      <c r="I29" s="238"/>
      <c r="J29" s="238"/>
      <c r="K29" s="238"/>
      <c r="L29" s="238"/>
      <c r="M29" s="238"/>
      <c r="N29" s="238"/>
      <c r="O29" s="238"/>
      <c r="P29" s="238"/>
      <c r="Q29" s="238"/>
      <c r="R29" s="238"/>
    </row>
    <row r="30" spans="1:18" ht="13.15" customHeight="1" x14ac:dyDescent="0.2">
      <c r="A30" s="147" t="s">
        <v>464</v>
      </c>
      <c r="B30" s="241"/>
      <c r="C30" s="240"/>
      <c r="D30" s="240"/>
      <c r="E30" s="240"/>
      <c r="F30" s="240"/>
      <c r="G30" s="238"/>
      <c r="H30" s="238"/>
      <c r="I30" s="238"/>
      <c r="J30" s="238"/>
      <c r="K30" s="238"/>
      <c r="L30" s="238"/>
      <c r="M30" s="238"/>
      <c r="N30" s="238"/>
      <c r="O30" s="238"/>
      <c r="P30" s="238"/>
      <c r="Q30" s="238"/>
      <c r="R30" s="238"/>
    </row>
    <row r="31" spans="1:18" ht="13.15" customHeight="1" x14ac:dyDescent="0.2">
      <c r="A31" s="147" t="s">
        <v>465</v>
      </c>
      <c r="B31" s="241"/>
      <c r="C31" s="240"/>
      <c r="D31" s="240"/>
      <c r="E31" s="240"/>
      <c r="F31" s="240"/>
      <c r="G31" s="238"/>
      <c r="H31" s="238"/>
      <c r="I31" s="238"/>
      <c r="J31" s="238"/>
      <c r="K31" s="238"/>
      <c r="L31" s="238"/>
      <c r="M31" s="238"/>
      <c r="N31" s="238"/>
      <c r="O31" s="238"/>
      <c r="P31" s="238"/>
      <c r="Q31" s="238"/>
      <c r="R31" s="238"/>
    </row>
    <row r="32" spans="1:18" ht="13.15" customHeight="1" x14ac:dyDescent="0.2">
      <c r="A32" s="147" t="s">
        <v>466</v>
      </c>
      <c r="B32" s="241"/>
      <c r="C32" s="240"/>
      <c r="D32" s="240"/>
      <c r="E32" s="240"/>
      <c r="F32" s="240"/>
      <c r="G32" s="240"/>
      <c r="H32" s="240"/>
      <c r="I32" s="240"/>
      <c r="J32" s="240"/>
      <c r="K32" s="240"/>
      <c r="L32" s="240"/>
      <c r="M32" s="240"/>
      <c r="N32" s="240"/>
      <c r="O32" s="240"/>
      <c r="P32" s="238"/>
      <c r="Q32" s="238"/>
      <c r="R32" s="238"/>
    </row>
    <row r="33" spans="1:18" ht="13.15" customHeight="1" x14ac:dyDescent="0.2">
      <c r="A33" s="147" t="s">
        <v>475</v>
      </c>
      <c r="B33" s="241"/>
      <c r="C33" s="240"/>
      <c r="D33" s="240"/>
      <c r="E33" s="240"/>
      <c r="F33" s="240"/>
      <c r="G33" s="240"/>
      <c r="H33" s="240"/>
      <c r="I33" s="240"/>
      <c r="J33" s="238"/>
      <c r="K33" s="238"/>
      <c r="L33" s="238"/>
      <c r="M33" s="238"/>
      <c r="N33" s="238"/>
      <c r="O33" s="238"/>
      <c r="P33" s="238"/>
      <c r="Q33" s="238"/>
      <c r="R33" s="238"/>
    </row>
    <row r="34" spans="1:18" ht="13.15" customHeight="1" x14ac:dyDescent="0.2">
      <c r="A34" s="147" t="s">
        <v>467</v>
      </c>
      <c r="B34" s="241"/>
      <c r="C34" s="240"/>
      <c r="D34" s="240"/>
      <c r="E34" s="240"/>
      <c r="F34" s="240"/>
      <c r="G34" s="240"/>
      <c r="H34" s="240"/>
      <c r="I34" s="238"/>
      <c r="J34" s="238"/>
      <c r="K34" s="238"/>
      <c r="L34" s="238"/>
      <c r="M34" s="238"/>
      <c r="N34" s="238"/>
      <c r="O34" s="238"/>
      <c r="P34" s="238"/>
      <c r="Q34" s="238"/>
      <c r="R34" s="238"/>
    </row>
    <row r="35" spans="1:18" ht="13.15" customHeight="1" x14ac:dyDescent="0.2">
      <c r="A35" s="147" t="s">
        <v>513</v>
      </c>
      <c r="B35" s="241"/>
      <c r="C35" s="240"/>
      <c r="D35" s="240"/>
      <c r="E35" s="240"/>
      <c r="F35" s="240"/>
      <c r="G35" s="240"/>
      <c r="H35" s="240"/>
      <c r="I35" s="240"/>
      <c r="J35" s="240"/>
      <c r="K35" s="238"/>
      <c r="L35" s="238"/>
      <c r="M35" s="238"/>
      <c r="N35" s="238"/>
      <c r="O35" s="238"/>
      <c r="P35" s="238"/>
      <c r="Q35" s="238"/>
      <c r="R35" s="238"/>
    </row>
    <row r="36" spans="1:18" ht="13.15" customHeight="1" x14ac:dyDescent="0.2">
      <c r="A36" s="147" t="s">
        <v>469</v>
      </c>
      <c r="B36" s="241"/>
      <c r="C36" s="240"/>
      <c r="D36" s="240"/>
      <c r="E36" s="240"/>
      <c r="F36" s="240"/>
      <c r="G36" s="238"/>
      <c r="H36" s="238"/>
      <c r="I36" s="238"/>
      <c r="J36" s="238"/>
      <c r="K36" s="238"/>
      <c r="L36" s="238"/>
      <c r="M36" s="238"/>
      <c r="N36" s="238"/>
      <c r="O36" s="238"/>
      <c r="P36" s="238"/>
      <c r="Q36" s="238"/>
      <c r="R36" s="238"/>
    </row>
    <row r="37" spans="1:18" ht="13.15" customHeight="1" x14ac:dyDescent="0.2">
      <c r="A37" s="147" t="s">
        <v>470</v>
      </c>
      <c r="B37" s="241"/>
      <c r="C37" s="240"/>
      <c r="D37" s="240"/>
      <c r="E37" s="240"/>
      <c r="F37" s="240"/>
      <c r="G37" s="238"/>
      <c r="H37" s="238"/>
      <c r="I37" s="238"/>
      <c r="J37" s="238"/>
      <c r="K37" s="238"/>
      <c r="L37" s="238"/>
      <c r="M37" s="238"/>
      <c r="N37" s="238"/>
      <c r="O37" s="238"/>
      <c r="P37" s="238"/>
      <c r="Q37" s="238"/>
      <c r="R37" s="238"/>
    </row>
    <row r="38" spans="1:18" ht="13.15" customHeight="1" x14ac:dyDescent="0.2">
      <c r="A38" s="147" t="s">
        <v>471</v>
      </c>
      <c r="B38" s="241"/>
      <c r="C38" s="240"/>
      <c r="D38" s="240"/>
      <c r="E38" s="240"/>
      <c r="F38" s="240"/>
      <c r="G38" s="238"/>
      <c r="H38" s="238"/>
      <c r="I38" s="238"/>
      <c r="J38" s="238"/>
      <c r="K38" s="238"/>
      <c r="L38" s="238"/>
      <c r="M38" s="238"/>
      <c r="N38" s="238"/>
      <c r="O38" s="238"/>
      <c r="P38" s="238"/>
      <c r="Q38" s="238"/>
      <c r="R38" s="238"/>
    </row>
    <row r="39" spans="1:18" ht="13.15" customHeight="1" x14ac:dyDescent="0.2">
      <c r="A39" s="147"/>
      <c r="B39" s="241"/>
      <c r="C39" s="240"/>
      <c r="D39" s="240"/>
      <c r="E39" s="240"/>
      <c r="F39" s="240"/>
      <c r="G39" s="238"/>
      <c r="H39" s="238"/>
      <c r="I39" s="238"/>
      <c r="J39" s="238"/>
      <c r="K39" s="238"/>
      <c r="L39" s="238"/>
      <c r="M39" s="238"/>
      <c r="N39" s="238"/>
      <c r="O39" s="238"/>
      <c r="P39" s="238"/>
      <c r="Q39" s="238"/>
      <c r="R39" s="238"/>
    </row>
    <row r="40" spans="1:18" ht="13.15" customHeight="1" x14ac:dyDescent="0.2">
      <c r="A40" s="242" t="s">
        <v>394</v>
      </c>
      <c r="B40" s="241"/>
      <c r="C40" s="240"/>
      <c r="D40" s="240"/>
      <c r="E40" s="240"/>
      <c r="F40" s="240"/>
      <c r="G40" s="238"/>
      <c r="H40" s="238"/>
      <c r="I40" s="238"/>
      <c r="J40" s="238"/>
      <c r="K40" s="238"/>
      <c r="L40" s="238"/>
      <c r="M40" s="238"/>
      <c r="N40" s="238"/>
      <c r="O40" s="238"/>
      <c r="P40" s="238"/>
      <c r="Q40" s="238"/>
      <c r="R40" s="238"/>
    </row>
    <row r="41" spans="1:18" ht="13.15" customHeight="1" x14ac:dyDescent="0.2">
      <c r="A41" s="147" t="s">
        <v>481</v>
      </c>
      <c r="B41" s="241"/>
      <c r="C41" s="240"/>
      <c r="D41" s="240"/>
      <c r="E41" s="240"/>
      <c r="F41" s="240"/>
      <c r="G41" s="238"/>
      <c r="H41" s="238"/>
      <c r="I41" s="238"/>
      <c r="J41" s="238"/>
      <c r="K41" s="238"/>
      <c r="L41" s="238"/>
      <c r="M41" s="238"/>
      <c r="N41" s="238"/>
      <c r="O41" s="238"/>
      <c r="P41" s="238"/>
      <c r="Q41" s="238"/>
      <c r="R41" s="238"/>
    </row>
    <row r="42" spans="1:18" ht="13.15" customHeight="1" x14ac:dyDescent="0.2">
      <c r="A42" s="147" t="s">
        <v>483</v>
      </c>
      <c r="B42" s="238"/>
      <c r="C42" s="238"/>
      <c r="D42" s="238"/>
      <c r="E42" s="238"/>
      <c r="F42" s="238"/>
      <c r="G42" s="238"/>
      <c r="H42" s="238"/>
      <c r="I42" s="238"/>
      <c r="J42" s="238"/>
      <c r="K42" s="238"/>
      <c r="L42" s="238"/>
      <c r="M42" s="238"/>
      <c r="N42" s="238"/>
      <c r="O42" s="238"/>
      <c r="P42" s="238"/>
      <c r="Q42" s="238"/>
      <c r="R42" s="238"/>
    </row>
    <row r="43" spans="1:18" ht="13.15" customHeight="1" x14ac:dyDescent="0.2">
      <c r="A43" s="147" t="s">
        <v>514</v>
      </c>
      <c r="B43" s="147"/>
      <c r="C43" s="238"/>
      <c r="D43" s="238"/>
      <c r="E43" s="238"/>
      <c r="F43" s="238"/>
      <c r="G43" s="238"/>
      <c r="H43" s="238"/>
      <c r="I43" s="238"/>
      <c r="J43" s="238"/>
      <c r="K43" s="238"/>
      <c r="L43" s="238"/>
      <c r="M43" s="238"/>
      <c r="N43" s="238"/>
      <c r="O43" s="238"/>
      <c r="P43" s="238"/>
      <c r="Q43" s="238"/>
      <c r="R43" s="238"/>
    </row>
    <row r="44" spans="1:18" ht="13.15" customHeight="1" x14ac:dyDescent="0.2">
      <c r="A44" s="147" t="s">
        <v>485</v>
      </c>
      <c r="B44" s="147"/>
      <c r="C44" s="238"/>
      <c r="D44" s="238"/>
      <c r="E44" s="238"/>
      <c r="F44" s="238"/>
      <c r="G44" s="238"/>
      <c r="H44" s="238"/>
      <c r="I44" s="238"/>
      <c r="J44" s="238"/>
      <c r="K44" s="238"/>
      <c r="L44" s="238"/>
      <c r="M44" s="238"/>
      <c r="N44" s="238"/>
      <c r="O44" s="238"/>
      <c r="P44" s="238"/>
      <c r="Q44" s="238"/>
      <c r="R44" s="238"/>
    </row>
    <row r="45" spans="1:18" ht="13.15" customHeight="1" x14ac:dyDescent="0.2">
      <c r="A45" s="147" t="s">
        <v>515</v>
      </c>
      <c r="B45" s="238"/>
      <c r="C45" s="238"/>
      <c r="D45" s="238"/>
      <c r="E45" s="238"/>
      <c r="F45" s="238"/>
      <c r="G45" s="238"/>
      <c r="H45" s="238"/>
      <c r="I45" s="238"/>
      <c r="J45" s="238"/>
      <c r="K45" s="238"/>
      <c r="L45" s="238"/>
      <c r="M45" s="238"/>
      <c r="N45" s="238"/>
      <c r="O45" s="238"/>
      <c r="P45" s="238"/>
      <c r="Q45" s="238"/>
      <c r="R45" s="238"/>
    </row>
    <row r="46" spans="1:18" ht="13.15" customHeight="1" x14ac:dyDescent="0.2">
      <c r="A46" s="147" t="s">
        <v>486</v>
      </c>
      <c r="B46" s="238"/>
      <c r="C46" s="238"/>
      <c r="D46" s="238"/>
      <c r="E46" s="238"/>
      <c r="F46" s="238"/>
      <c r="G46" s="238"/>
      <c r="H46" s="238"/>
      <c r="I46" s="238"/>
      <c r="J46" s="238"/>
      <c r="K46" s="238"/>
      <c r="L46" s="238"/>
      <c r="M46" s="238"/>
      <c r="N46" s="238"/>
      <c r="O46" s="238"/>
      <c r="P46" s="238"/>
      <c r="Q46" s="238"/>
      <c r="R46" s="238"/>
    </row>
    <row r="47" spans="1:18" ht="13.15" customHeight="1" x14ac:dyDescent="0.2">
      <c r="A47" s="147" t="s">
        <v>487</v>
      </c>
      <c r="B47" s="238"/>
      <c r="C47" s="238"/>
      <c r="D47" s="238"/>
      <c r="E47" s="238"/>
      <c r="F47" s="238"/>
      <c r="G47" s="238"/>
      <c r="H47" s="238"/>
      <c r="I47" s="238"/>
      <c r="J47" s="238"/>
      <c r="K47" s="238"/>
      <c r="L47" s="238"/>
      <c r="M47" s="238"/>
      <c r="N47" s="238"/>
      <c r="O47" s="238"/>
      <c r="P47" s="238"/>
      <c r="Q47" s="238"/>
      <c r="R47" s="238"/>
    </row>
    <row r="48" spans="1:18" ht="13.15" customHeight="1" x14ac:dyDescent="0.2">
      <c r="A48" s="147" t="s">
        <v>516</v>
      </c>
      <c r="B48" s="238"/>
      <c r="C48" s="238"/>
      <c r="D48" s="238"/>
      <c r="E48" s="238"/>
      <c r="F48" s="238"/>
      <c r="G48" s="238"/>
      <c r="H48" s="238"/>
      <c r="I48" s="238"/>
      <c r="J48" s="238"/>
      <c r="K48" s="238"/>
      <c r="L48" s="238"/>
      <c r="M48" s="238"/>
      <c r="N48" s="238"/>
      <c r="O48" s="238"/>
      <c r="P48" s="238"/>
      <c r="Q48" s="238"/>
      <c r="R48" s="238"/>
    </row>
    <row r="49" spans="1:18" ht="13.15" customHeight="1" x14ac:dyDescent="0.2">
      <c r="A49" s="147" t="s">
        <v>489</v>
      </c>
      <c r="B49" s="238"/>
      <c r="C49" s="238"/>
      <c r="D49" s="238"/>
      <c r="E49" s="238"/>
      <c r="F49" s="238"/>
      <c r="G49" s="238"/>
      <c r="H49" s="238"/>
      <c r="I49" s="238"/>
      <c r="J49" s="238"/>
      <c r="K49" s="238"/>
      <c r="L49" s="238"/>
      <c r="M49" s="238"/>
      <c r="N49" s="238"/>
      <c r="O49" s="238"/>
      <c r="P49" s="238"/>
      <c r="Q49" s="238"/>
      <c r="R49" s="238"/>
    </row>
    <row r="50" spans="1:18" ht="13.15" customHeight="1" x14ac:dyDescent="0.2">
      <c r="A50" s="147" t="s">
        <v>490</v>
      </c>
      <c r="B50" s="238"/>
      <c r="C50" s="238"/>
      <c r="D50" s="238"/>
      <c r="E50" s="238"/>
      <c r="F50" s="238"/>
      <c r="G50" s="238"/>
      <c r="H50" s="238"/>
      <c r="I50" s="238"/>
      <c r="J50" s="238"/>
      <c r="K50" s="238"/>
      <c r="L50" s="238"/>
      <c r="M50" s="238"/>
      <c r="N50" s="238"/>
      <c r="O50" s="238"/>
      <c r="P50" s="238"/>
      <c r="Q50" s="238"/>
      <c r="R50" s="238"/>
    </row>
    <row r="51" spans="1:18" ht="13.15" customHeight="1" x14ac:dyDescent="0.2">
      <c r="A51" s="147" t="s">
        <v>491</v>
      </c>
      <c r="B51" s="238"/>
      <c r="C51" s="238"/>
      <c r="D51" s="238"/>
      <c r="E51" s="238"/>
      <c r="F51" s="238"/>
      <c r="G51" s="238"/>
      <c r="H51" s="238"/>
      <c r="I51" s="238"/>
      <c r="J51" s="238"/>
      <c r="K51" s="238"/>
      <c r="L51" s="238"/>
      <c r="M51" s="238"/>
      <c r="N51" s="238"/>
      <c r="O51" s="238"/>
      <c r="P51" s="238"/>
      <c r="Q51" s="238"/>
      <c r="R51" s="238"/>
    </row>
    <row r="52" spans="1:18" ht="13.15" customHeight="1" x14ac:dyDescent="0.2">
      <c r="A52" s="147" t="s">
        <v>517</v>
      </c>
      <c r="B52" s="238"/>
      <c r="C52" s="238"/>
      <c r="D52" s="238"/>
      <c r="E52" s="238"/>
      <c r="F52" s="238"/>
      <c r="G52" s="238"/>
      <c r="H52" s="238"/>
      <c r="I52" s="238"/>
      <c r="J52" s="238"/>
      <c r="K52" s="238"/>
      <c r="L52" s="238"/>
      <c r="M52" s="238"/>
      <c r="N52" s="238"/>
      <c r="O52" s="238"/>
      <c r="P52" s="238"/>
      <c r="Q52" s="238"/>
      <c r="R52" s="238"/>
    </row>
    <row r="53" spans="1:18" ht="13.15" customHeight="1" x14ac:dyDescent="0.2">
      <c r="A53" s="147" t="s">
        <v>518</v>
      </c>
      <c r="B53" s="238"/>
      <c r="C53" s="238"/>
      <c r="D53" s="238"/>
      <c r="E53" s="238"/>
      <c r="F53" s="238"/>
      <c r="G53" s="238"/>
      <c r="H53" s="238"/>
      <c r="I53" s="238"/>
      <c r="J53" s="238"/>
      <c r="K53" s="238"/>
      <c r="L53" s="238"/>
      <c r="M53" s="238"/>
      <c r="N53" s="238"/>
      <c r="O53" s="238"/>
      <c r="P53" s="238"/>
      <c r="Q53" s="238"/>
      <c r="R53" s="238"/>
    </row>
    <row r="54" spans="1:18" ht="13.15" customHeight="1" x14ac:dyDescent="0.2">
      <c r="A54" s="147" t="s">
        <v>494</v>
      </c>
      <c r="B54" s="238"/>
      <c r="C54" s="238"/>
      <c r="D54" s="238"/>
      <c r="E54" s="238"/>
      <c r="F54" s="238"/>
      <c r="G54" s="238"/>
      <c r="H54" s="238"/>
      <c r="I54" s="238"/>
      <c r="J54" s="238"/>
      <c r="K54" s="238"/>
      <c r="L54" s="238"/>
      <c r="M54" s="238"/>
      <c r="N54" s="238"/>
      <c r="O54" s="238"/>
      <c r="P54" s="238"/>
      <c r="Q54" s="238"/>
      <c r="R54" s="238"/>
    </row>
    <row r="55" spans="1:18" ht="13.15" customHeight="1" x14ac:dyDescent="0.2">
      <c r="A55" s="147" t="s">
        <v>495</v>
      </c>
      <c r="B55" s="238"/>
      <c r="C55" s="238"/>
      <c r="D55" s="238"/>
      <c r="E55" s="238"/>
      <c r="F55" s="238"/>
      <c r="G55" s="238"/>
      <c r="H55" s="238"/>
      <c r="I55" s="238"/>
      <c r="J55" s="238"/>
      <c r="K55" s="238"/>
      <c r="L55" s="238"/>
      <c r="M55" s="238"/>
      <c r="N55" s="238"/>
      <c r="O55" s="238"/>
      <c r="P55" s="238"/>
      <c r="Q55" s="238"/>
      <c r="R55" s="238"/>
    </row>
    <row r="56" spans="1:18" ht="13.15" customHeight="1" x14ac:dyDescent="0.2">
      <c r="A56" s="147" t="s">
        <v>496</v>
      </c>
      <c r="B56" s="238"/>
      <c r="C56" s="238"/>
      <c r="D56" s="238"/>
      <c r="E56" s="238"/>
      <c r="F56" s="238"/>
      <c r="G56" s="238"/>
      <c r="H56" s="238"/>
      <c r="I56" s="238"/>
      <c r="J56" s="238"/>
      <c r="K56" s="238"/>
      <c r="L56" s="238"/>
      <c r="M56" s="238"/>
      <c r="N56" s="238"/>
      <c r="O56" s="238"/>
      <c r="P56" s="238"/>
      <c r="Q56" s="238"/>
      <c r="R56" s="238"/>
    </row>
    <row r="57" spans="1:18" ht="13.15" customHeight="1" x14ac:dyDescent="0.2">
      <c r="A57" s="147" t="s">
        <v>497</v>
      </c>
      <c r="B57" s="238"/>
      <c r="C57" s="238"/>
      <c r="D57" s="238"/>
      <c r="E57" s="238"/>
      <c r="F57" s="238"/>
      <c r="G57" s="238"/>
      <c r="H57" s="238"/>
      <c r="I57" s="238"/>
      <c r="J57" s="238"/>
      <c r="K57" s="238"/>
      <c r="L57" s="238"/>
      <c r="M57" s="238"/>
      <c r="N57" s="238"/>
      <c r="O57" s="238"/>
      <c r="P57" s="238"/>
      <c r="Q57" s="238"/>
      <c r="R57" s="238"/>
    </row>
    <row r="58" spans="1:18" ht="13.15" customHeight="1" x14ac:dyDescent="0.2">
      <c r="A58" s="147" t="s">
        <v>498</v>
      </c>
      <c r="B58" s="238"/>
      <c r="C58" s="238"/>
      <c r="D58" s="238"/>
      <c r="E58" s="238"/>
      <c r="F58" s="238"/>
      <c r="G58" s="238"/>
      <c r="H58" s="238"/>
      <c r="I58" s="238"/>
      <c r="J58" s="238"/>
      <c r="K58" s="238"/>
      <c r="L58" s="238"/>
      <c r="M58" s="238"/>
      <c r="N58" s="238"/>
      <c r="O58" s="238"/>
      <c r="P58" s="238"/>
      <c r="Q58" s="238"/>
      <c r="R58" s="238"/>
    </row>
    <row r="59" spans="1:18" ht="13.15" customHeight="1" x14ac:dyDescent="0.2">
      <c r="A59" s="147" t="s">
        <v>519</v>
      </c>
      <c r="B59" s="238"/>
      <c r="C59" s="238"/>
      <c r="D59" s="238"/>
      <c r="E59" s="238"/>
      <c r="F59" s="238"/>
      <c r="G59" s="238"/>
      <c r="H59" s="238"/>
      <c r="I59" s="238"/>
      <c r="J59" s="238"/>
      <c r="K59" s="238"/>
      <c r="L59" s="238"/>
      <c r="M59" s="238"/>
      <c r="N59" s="238"/>
      <c r="O59" s="238"/>
      <c r="P59" s="238"/>
      <c r="Q59" s="238"/>
      <c r="R59" s="238"/>
    </row>
    <row r="60" spans="1:18" ht="13.15" customHeight="1" x14ac:dyDescent="0.2">
      <c r="A60" s="147" t="s">
        <v>520</v>
      </c>
      <c r="B60" s="238"/>
      <c r="C60" s="238"/>
      <c r="D60" s="238"/>
      <c r="E60" s="238"/>
      <c r="F60" s="238"/>
      <c r="G60" s="238"/>
      <c r="H60" s="238"/>
      <c r="I60" s="238"/>
      <c r="J60" s="238"/>
      <c r="K60" s="238"/>
      <c r="L60" s="238"/>
      <c r="M60" s="238"/>
      <c r="N60" s="238"/>
      <c r="O60" s="238"/>
      <c r="P60" s="238"/>
      <c r="Q60" s="238"/>
      <c r="R60" s="238"/>
    </row>
    <row r="61" spans="1:18" ht="13.15" customHeight="1" x14ac:dyDescent="0.2">
      <c r="A61" s="147" t="s">
        <v>521</v>
      </c>
      <c r="B61" s="238"/>
      <c r="C61" s="238"/>
      <c r="D61" s="238"/>
      <c r="E61" s="238"/>
      <c r="F61" s="238"/>
      <c r="G61" s="238"/>
      <c r="H61" s="238"/>
      <c r="I61" s="238"/>
      <c r="J61" s="238"/>
      <c r="K61" s="238"/>
      <c r="L61" s="238"/>
      <c r="M61" s="238"/>
      <c r="N61" s="238"/>
      <c r="O61" s="238"/>
      <c r="P61" s="238"/>
      <c r="Q61" s="238"/>
      <c r="R61" s="238"/>
    </row>
    <row r="62" spans="1:18" ht="13.15" customHeight="1" x14ac:dyDescent="0.2">
      <c r="A62" s="147" t="s">
        <v>503</v>
      </c>
      <c r="B62" s="238"/>
      <c r="C62" s="238"/>
      <c r="D62" s="238"/>
      <c r="E62" s="238"/>
      <c r="F62" s="238"/>
      <c r="G62" s="238"/>
      <c r="H62" s="238"/>
      <c r="I62" s="238"/>
      <c r="J62" s="238"/>
      <c r="K62" s="238"/>
      <c r="L62" s="238"/>
      <c r="M62" s="238"/>
      <c r="N62" s="238"/>
      <c r="O62" s="238"/>
      <c r="P62" s="238"/>
      <c r="Q62" s="238"/>
      <c r="R62" s="238"/>
    </row>
    <row r="63" spans="1:18" ht="13.15" customHeight="1" x14ac:dyDescent="0.2">
      <c r="A63" s="147" t="s">
        <v>505</v>
      </c>
      <c r="B63" s="238"/>
      <c r="C63" s="238"/>
      <c r="D63" s="238"/>
      <c r="E63" s="238"/>
      <c r="F63" s="238"/>
      <c r="G63" s="238"/>
      <c r="H63" s="238"/>
      <c r="I63" s="238"/>
      <c r="J63" s="238"/>
      <c r="K63" s="238"/>
      <c r="L63" s="238"/>
      <c r="M63" s="238"/>
      <c r="N63" s="238"/>
      <c r="O63" s="238"/>
      <c r="P63" s="238"/>
      <c r="Q63" s="238"/>
      <c r="R63" s="238"/>
    </row>
    <row r="64" spans="1:18" ht="13.15" customHeight="1" x14ac:dyDescent="0.2">
      <c r="A64" s="147"/>
      <c r="B64" s="238"/>
      <c r="C64" s="238"/>
      <c r="D64" s="238"/>
      <c r="E64" s="238"/>
      <c r="F64" s="238"/>
      <c r="G64" s="238"/>
      <c r="H64" s="238"/>
      <c r="I64" s="238"/>
      <c r="J64" s="238"/>
      <c r="K64" s="238"/>
      <c r="L64" s="238"/>
      <c r="M64" s="238"/>
      <c r="N64" s="238"/>
      <c r="O64" s="238"/>
      <c r="P64" s="238"/>
      <c r="Q64" s="238"/>
      <c r="R64" s="238"/>
    </row>
    <row r="65" spans="1:18" ht="13.15" customHeight="1" x14ac:dyDescent="0.2">
      <c r="A65" s="242" t="s">
        <v>140</v>
      </c>
      <c r="B65" s="238"/>
      <c r="C65" s="238"/>
      <c r="D65" s="238"/>
      <c r="E65" s="238"/>
      <c r="F65" s="238"/>
      <c r="G65" s="238"/>
      <c r="H65" s="238"/>
      <c r="I65" s="238"/>
      <c r="J65" s="238"/>
      <c r="K65" s="238"/>
      <c r="L65" s="238"/>
      <c r="M65" s="238"/>
      <c r="N65" s="238"/>
      <c r="O65" s="238"/>
      <c r="P65" s="238"/>
      <c r="Q65" s="238"/>
      <c r="R65" s="238"/>
    </row>
    <row r="66" spans="1:18" ht="13.15" customHeight="1" x14ac:dyDescent="0.2">
      <c r="A66" s="147" t="s">
        <v>506</v>
      </c>
      <c r="B66" s="238"/>
      <c r="C66" s="238"/>
      <c r="D66" s="238"/>
      <c r="E66" s="238"/>
      <c r="F66" s="238"/>
      <c r="G66" s="238"/>
      <c r="H66" s="238"/>
      <c r="I66" s="238"/>
      <c r="J66" s="238"/>
      <c r="K66" s="238"/>
      <c r="L66" s="238"/>
      <c r="M66" s="238"/>
      <c r="N66" s="238"/>
      <c r="O66" s="238"/>
      <c r="P66" s="238"/>
      <c r="Q66" s="238"/>
      <c r="R66" s="238"/>
    </row>
    <row r="67" spans="1:18" ht="13.15" customHeight="1" x14ac:dyDescent="0.2">
      <c r="A67" s="147"/>
      <c r="B67" s="238"/>
      <c r="C67" s="238"/>
      <c r="D67" s="238"/>
      <c r="E67" s="238"/>
      <c r="F67" s="238"/>
      <c r="G67" s="238"/>
      <c r="H67" s="238"/>
      <c r="I67" s="238"/>
      <c r="J67" s="238"/>
      <c r="K67" s="238"/>
      <c r="L67" s="238"/>
      <c r="M67" s="238"/>
      <c r="N67" s="238"/>
      <c r="O67" s="238"/>
      <c r="P67" s="238"/>
      <c r="Q67" s="238"/>
      <c r="R67" s="238"/>
    </row>
    <row r="68" spans="1:18" ht="13.15" customHeight="1" x14ac:dyDescent="0.2">
      <c r="A68" s="242" t="s">
        <v>141</v>
      </c>
      <c r="B68" s="238"/>
      <c r="C68" s="238"/>
      <c r="D68" s="238"/>
      <c r="E68" s="238"/>
      <c r="F68" s="238"/>
      <c r="G68" s="238"/>
      <c r="H68" s="238"/>
      <c r="I68" s="238"/>
      <c r="J68" s="238"/>
      <c r="K68" s="238"/>
      <c r="L68" s="238"/>
      <c r="M68" s="238"/>
      <c r="N68" s="238"/>
      <c r="O68" s="238"/>
      <c r="P68" s="238"/>
      <c r="Q68" s="238"/>
      <c r="R68" s="238"/>
    </row>
    <row r="69" spans="1:18" ht="13.15" customHeight="1" x14ac:dyDescent="0.2">
      <c r="A69" s="147" t="s">
        <v>508</v>
      </c>
      <c r="B69" s="238"/>
      <c r="C69" s="238"/>
      <c r="D69" s="238"/>
      <c r="E69" s="238"/>
      <c r="F69" s="238"/>
      <c r="G69" s="238"/>
      <c r="H69" s="238"/>
      <c r="I69" s="238"/>
      <c r="J69" s="238"/>
      <c r="K69" s="238"/>
      <c r="L69" s="238"/>
      <c r="M69" s="238"/>
      <c r="N69" s="238"/>
      <c r="O69" s="238"/>
      <c r="P69" s="238"/>
      <c r="Q69" s="238"/>
      <c r="R69" s="238"/>
    </row>
    <row r="70" spans="1:18" ht="13.15" customHeight="1" x14ac:dyDescent="0.2">
      <c r="A70" s="147" t="s">
        <v>509</v>
      </c>
      <c r="B70" s="238"/>
      <c r="C70" s="238"/>
      <c r="D70" s="238"/>
      <c r="E70" s="238"/>
      <c r="F70" s="238"/>
      <c r="G70" s="238"/>
      <c r="H70" s="238"/>
      <c r="I70" s="238"/>
      <c r="J70" s="238"/>
      <c r="K70" s="238"/>
      <c r="L70" s="238"/>
      <c r="M70" s="238"/>
      <c r="N70" s="238"/>
      <c r="O70" s="238"/>
      <c r="P70" s="238"/>
      <c r="Q70" s="238"/>
      <c r="R70" s="238"/>
    </row>
    <row r="71" spans="1:18" ht="13.15" customHeight="1" x14ac:dyDescent="0.2">
      <c r="A71" s="147"/>
      <c r="B71" s="238"/>
      <c r="C71" s="238"/>
      <c r="D71" s="238"/>
      <c r="E71" s="238"/>
      <c r="F71" s="238"/>
      <c r="G71" s="238"/>
      <c r="H71" s="238"/>
      <c r="I71" s="238"/>
      <c r="J71" s="238"/>
      <c r="K71" s="238"/>
      <c r="L71" s="238"/>
      <c r="M71" s="238"/>
      <c r="N71" s="238"/>
      <c r="O71" s="238"/>
      <c r="P71" s="238"/>
      <c r="Q71" s="238"/>
      <c r="R71" s="238"/>
    </row>
    <row r="72" spans="1:18" ht="13.15" customHeight="1" x14ac:dyDescent="0.2">
      <c r="A72" s="242" t="s">
        <v>142</v>
      </c>
      <c r="B72" s="238"/>
      <c r="C72" s="238"/>
      <c r="D72" s="238"/>
      <c r="E72" s="238"/>
      <c r="F72" s="238"/>
      <c r="G72" s="238"/>
      <c r="H72" s="238"/>
      <c r="I72" s="238"/>
      <c r="J72" s="238"/>
      <c r="K72" s="238"/>
      <c r="L72" s="238"/>
      <c r="M72" s="238"/>
      <c r="N72" s="238"/>
      <c r="O72" s="238"/>
      <c r="P72" s="238"/>
      <c r="Q72" s="238"/>
      <c r="R72" s="238"/>
    </row>
    <row r="73" spans="1:18" ht="13.15" customHeight="1" x14ac:dyDescent="0.2">
      <c r="A73" s="147" t="s">
        <v>510</v>
      </c>
      <c r="B73" s="238"/>
      <c r="C73" s="238"/>
      <c r="D73" s="238"/>
      <c r="E73" s="238"/>
      <c r="F73" s="238"/>
      <c r="G73" s="238"/>
      <c r="H73" s="238"/>
      <c r="I73" s="238"/>
      <c r="J73" s="238"/>
      <c r="K73" s="238"/>
      <c r="L73" s="238"/>
      <c r="M73" s="238"/>
      <c r="N73" s="238"/>
      <c r="O73" s="238"/>
      <c r="P73" s="238"/>
      <c r="Q73" s="238"/>
      <c r="R73" s="238"/>
    </row>
    <row r="74" spans="1:18" ht="13.15" customHeight="1" x14ac:dyDescent="0.2">
      <c r="A74" s="147" t="s">
        <v>511</v>
      </c>
      <c r="B74" s="238"/>
      <c r="C74" s="238"/>
      <c r="D74" s="238"/>
      <c r="E74" s="238"/>
      <c r="F74" s="238"/>
      <c r="G74" s="238"/>
      <c r="H74" s="238"/>
      <c r="I74" s="238"/>
      <c r="J74" s="238"/>
      <c r="K74" s="238"/>
      <c r="L74" s="238"/>
      <c r="M74" s="238"/>
      <c r="N74" s="238"/>
      <c r="O74" s="238"/>
      <c r="P74" s="238"/>
      <c r="Q74" s="238"/>
      <c r="R74" s="238"/>
    </row>
    <row r="75" spans="1:18" ht="13.15" customHeight="1" x14ac:dyDescent="0.2">
      <c r="A75" s="239"/>
      <c r="B75" s="238"/>
      <c r="C75" s="238"/>
      <c r="D75" s="238"/>
      <c r="E75" s="238"/>
      <c r="F75" s="238"/>
      <c r="G75" s="238"/>
      <c r="H75" s="238"/>
      <c r="I75" s="238"/>
      <c r="J75" s="238"/>
      <c r="K75" s="238"/>
      <c r="L75" s="238"/>
      <c r="M75" s="238"/>
      <c r="N75" s="238"/>
      <c r="O75" s="238"/>
      <c r="P75" s="238"/>
      <c r="Q75" s="238"/>
      <c r="R75" s="238"/>
    </row>
    <row r="76" spans="1:18" ht="13.15" customHeight="1" x14ac:dyDescent="0.2">
      <c r="A76" s="239"/>
      <c r="B76" s="238"/>
      <c r="C76" s="238"/>
      <c r="D76" s="238"/>
      <c r="E76" s="238"/>
      <c r="F76" s="238"/>
      <c r="G76" s="238"/>
      <c r="H76" s="238"/>
      <c r="I76" s="238"/>
      <c r="J76" s="238"/>
      <c r="K76" s="238"/>
      <c r="L76" s="238"/>
      <c r="M76" s="238"/>
      <c r="N76" s="238"/>
      <c r="O76" s="238"/>
      <c r="P76" s="238"/>
      <c r="Q76" s="238"/>
      <c r="R76" s="238"/>
    </row>
    <row r="77" spans="1:18" ht="13.15" customHeight="1" x14ac:dyDescent="0.2">
      <c r="A77" s="239"/>
      <c r="B77" s="238"/>
      <c r="C77" s="238"/>
      <c r="D77" s="238"/>
      <c r="E77" s="238"/>
      <c r="F77" s="238"/>
      <c r="G77" s="238"/>
      <c r="H77" s="238"/>
      <c r="I77" s="238"/>
      <c r="J77" s="238"/>
      <c r="K77" s="238"/>
      <c r="L77" s="238"/>
      <c r="M77" s="238"/>
      <c r="N77" s="238"/>
      <c r="O77" s="238"/>
      <c r="P77" s="238"/>
      <c r="Q77" s="238"/>
      <c r="R77" s="238"/>
    </row>
    <row r="78" spans="1:18" ht="13.15" customHeight="1" x14ac:dyDescent="0.2">
      <c r="A78" s="239"/>
      <c r="B78" s="238"/>
      <c r="C78" s="238"/>
      <c r="D78" s="238"/>
      <c r="E78" s="238"/>
      <c r="F78" s="238"/>
      <c r="G78" s="238"/>
      <c r="H78" s="238"/>
      <c r="I78" s="238"/>
      <c r="J78" s="238"/>
      <c r="K78" s="238"/>
      <c r="L78" s="238"/>
      <c r="M78" s="238"/>
      <c r="N78" s="238"/>
      <c r="O78" s="238"/>
      <c r="P78" s="238"/>
      <c r="Q78" s="238"/>
      <c r="R78" s="238"/>
    </row>
    <row r="79" spans="1:18" ht="13.15" customHeight="1" x14ac:dyDescent="0.2">
      <c r="A79" s="239"/>
      <c r="B79" s="238"/>
      <c r="C79" s="238"/>
      <c r="D79" s="238"/>
      <c r="E79" s="238"/>
      <c r="F79" s="238"/>
      <c r="G79" s="238"/>
      <c r="H79" s="238"/>
      <c r="I79" s="238"/>
      <c r="J79" s="238"/>
      <c r="K79" s="238"/>
      <c r="L79" s="238"/>
      <c r="M79" s="238"/>
      <c r="N79" s="238"/>
      <c r="O79" s="238"/>
      <c r="P79" s="238"/>
      <c r="Q79" s="238"/>
      <c r="R79" s="238"/>
    </row>
    <row r="80" spans="1:18" x14ac:dyDescent="0.2">
      <c r="A80" s="239"/>
      <c r="B80" s="238"/>
      <c r="C80" s="238"/>
      <c r="D80" s="238"/>
      <c r="E80" s="238"/>
      <c r="F80" s="238"/>
      <c r="G80" s="238"/>
      <c r="H80" s="238"/>
      <c r="I80" s="238"/>
      <c r="J80" s="238"/>
      <c r="K80" s="238"/>
      <c r="L80" s="238"/>
      <c r="M80" s="238"/>
      <c r="N80" s="238"/>
      <c r="O80" s="238"/>
      <c r="P80" s="238"/>
      <c r="Q80" s="238"/>
      <c r="R80" s="238"/>
    </row>
    <row r="81" spans="1:18" x14ac:dyDescent="0.2">
      <c r="A81" s="239"/>
      <c r="B81" s="238"/>
      <c r="C81" s="238"/>
      <c r="D81" s="238"/>
      <c r="E81" s="238"/>
      <c r="F81" s="238"/>
      <c r="G81" s="238"/>
      <c r="H81" s="238"/>
      <c r="I81" s="238"/>
      <c r="J81" s="238"/>
      <c r="K81" s="238"/>
      <c r="L81" s="238"/>
      <c r="M81" s="238"/>
      <c r="N81" s="238"/>
      <c r="O81" s="238"/>
      <c r="P81" s="238"/>
      <c r="Q81" s="238"/>
      <c r="R81" s="238"/>
    </row>
    <row r="82" spans="1:18" x14ac:dyDescent="0.2">
      <c r="A82" s="147"/>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7"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5" location="'Tabela 34'!A1" display="Tabela 34 - Empréstimos a clientes e imparidades, por produto, a 31 de dezembro de 2018 e 2019"/>
    <hyperlink ref="A46" location="'Tabela 35'!A1" display="Tabela 35 - Empréstimos a sociedades não financeiras, por setor de atividade, a 31 de dezembro de 2018 e 2019"/>
    <hyperlink ref="A51" location="'Tabela 40'!A1" display="Tabela 40 - Passivos financeiros, por carteira, a 31 de dezembro de 2018 e 2019"/>
    <hyperlink ref="A52" location="'Tabela 41'!A1" display="Tabela 41 - Depósitos a 31 de dezembro de 2018 e 2019"/>
    <hyperlink ref="A54" location="'Tabela 43'!A1" display="Tabela 43 - Depósitos de clientes, por produto, a 31 de dezembro de 2018 e 2019"/>
    <hyperlink ref="A55" location="'Tabela 44'!A1" display="Tabela 44 - Títulos de dívida emitidos, a 31 de dezembro de 2018 e 2019"/>
    <hyperlink ref="A57" location="'Tabela 45'!A1" display="Tabela 45 - Demonstração dos resultados agregados, a 31 de dezembro de 2018 e 2019"/>
    <hyperlink ref="A58" location="'Tabela 47'!A1" display="Tabela 47 - Margem financeira, a 31 de dezembro de 2018 e 2019"/>
    <hyperlink ref="A60" location="'Tabela 49'!A1" display="Tabela 49 - Resultados em operações financeiras, por carteira e por instrumento financeiro, a 31 de dezembro de 2018"/>
    <hyperlink ref="A69" location="'Tabela 54'!A1" display="Tabela 54 - Custos operacionais, produto bancário e cost-to-income, a 31 de dezembro de 2018 e 2019"/>
    <hyperlink ref="A70" location="'Tabela 55'!A1" display="Tabela 55 - Outros indicadores de eficiência, a 31 de dezembro de 2018 e 2019"/>
    <hyperlink ref="A73" location="'Tabela 56'!A1" display="Tabela 56 - Ativo consolidado relativo à atividade internacional, a 31 de dezembro de 2018 e 2019"/>
    <hyperlink ref="A74" location="'Tabela 57'!A1" display="Tabela 57 - Composição da demonstração dos resultados consolidada relativa à atividade internacional, a 31 de dezembro de 2018 e 2019"/>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2"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9" location="'Tabela 4'!A1" display="Tabela 4 - Contribuição das instituições financeiras associadas para a variação do ativo agregado, por dimensão e origem/forma de representação legal (2015-2017)"/>
    <hyperlink ref="A59" location="'Tabela 48'!A1" display="Tabela 48 - Resultados de serviços e comissões, a 31 de dezembro de 2018 e 2019"/>
    <hyperlink ref="A41" location="'Tabela 30'!A1" display="Tabela 30 - Evolução do número de contas bancárias ativas, cartões de crédito e débito ativos e POS, a 31 de dezembro (2014-2017)"/>
    <hyperlink ref="A47" location="'Tabela 36'!A1" display="Tabela 36 - Qualidade dos ativos, a 31 de dezembro de 2018 e 2019"/>
    <hyperlink ref="A48" location="'Tabela 37'!A1" display="Tabela 37 - Evolução da estrutura do passivo e capital próprio agregado, a 31 de dezembro 2018 e 2019"/>
    <hyperlink ref="A43:B43" r:id="rId1" display="Tabela 32 - Composição dos empréstimos a clientes e imparidades, por contraparte, a 31 de dezembro de 2018"/>
    <hyperlink ref="A43" location="'Tabela 32'!A1" display="Tabela 32 - Composição dos empréstimos a clientes e imparidades, por contraparte, a 31 de dezembro de 2018"/>
    <hyperlink ref="A61" location="'Tabela 50'!A1" display="Tabela 50 - Aproximação ao montante total de imposto a pagar ao Estado, em sede de IRC, por referência ao exercício de 2018 e 2019, na base de valores estimados para a matéria coletável, reconstituída a partir do resultado antes de impostos e das variaçõe"/>
    <hyperlink ref="A62" location="'Tabela 51'!A1" display="Tabela 51 - Aproximação ao montante de derramas, tributações autónomas e imposto sobre o rendimento suportado no estrangeiro, a 31 de dezembro de 2018 e 2019"/>
    <hyperlink ref="A63" location="'Tabela 52'!A1" display="Tabela 52 - Encargos fiscais e parafiscais, a 31 de dezembro de 2018 e 2019"/>
    <hyperlink ref="A66" location="'Tabela 53'!A1" display="Tabela 53 - Adequação dos fundos próprios, a 31 de dezembro de 2018 e 2019"/>
    <hyperlink ref="A44" r:id="rId2" location="'Tabela 33'!A1" display="Tabela 33 - Empréstimos a clientes e imparidades, por contraparte, a 31 de dezembro de 2018 e 2019"/>
    <hyperlink ref="A50" location="'Tabela 39'!A1" display="Tabela 38 - Evolução da estrutura do passivo e capital próprio agregado, a 31 de dezembro 2018 e 2019"/>
    <hyperlink ref="A49" location="'Tabela 38'!A1" display="Tabela 38 - "/>
    <hyperlink ref="A53" location="'Tablela 42'!A1" display="Tabela 42 - Depósitos de clientes, por contraparte, a 31 de dezembro de 2018 e 2019"/>
  </hyperlinks>
  <pageMargins left="0.23622047244094491" right="0.19685039370078741" top="0.39370078740157483" bottom="0.31496062992125984" header="0.31496062992125984" footer="0.23622047244094491"/>
  <pageSetup paperSize="9" scale="65" orientation="landscape" horizontalDpi="360" verticalDpi="36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A4" workbookViewId="0">
      <selection activeCell="I32" sqref="I32"/>
    </sheetView>
  </sheetViews>
  <sheetFormatPr defaultColWidth="9.28515625" defaultRowHeight="15" x14ac:dyDescent="0.25"/>
  <cols>
    <col min="1" max="1" width="31" style="2" customWidth="1"/>
    <col min="2" max="5" width="10.7109375" style="2" customWidth="1"/>
    <col min="6" max="16384" width="9.28515625" style="2"/>
  </cols>
  <sheetData>
    <row r="1" spans="1:9" s="34" customFormat="1" ht="13.15" customHeight="1" x14ac:dyDescent="0.2"/>
    <row r="2" spans="1:9" s="34" customFormat="1" ht="13.15" customHeight="1" x14ac:dyDescent="0.2">
      <c r="A2" s="576" t="s">
        <v>455</v>
      </c>
      <c r="B2" s="576"/>
      <c r="C2" s="576"/>
      <c r="D2" s="576"/>
      <c r="E2" s="576"/>
      <c r="F2" s="576"/>
      <c r="G2" s="576"/>
      <c r="H2" s="576"/>
      <c r="I2" s="576"/>
    </row>
    <row r="3" spans="1:9" s="34" customFormat="1" ht="13.15" customHeight="1" x14ac:dyDescent="0.2"/>
    <row r="4" spans="1:9" s="34" customFormat="1" ht="13.15" customHeight="1" x14ac:dyDescent="0.2">
      <c r="A4" s="322"/>
      <c r="B4" s="581">
        <v>2018</v>
      </c>
      <c r="C4" s="582"/>
      <c r="D4" s="581">
        <v>2019</v>
      </c>
      <c r="E4" s="582"/>
      <c r="F4" s="581">
        <v>2020</v>
      </c>
      <c r="G4" s="582"/>
      <c r="H4" s="583">
        <v>2021</v>
      </c>
      <c r="I4" s="584"/>
    </row>
    <row r="5" spans="1:9" s="34" customFormat="1" ht="13.15" customHeight="1" x14ac:dyDescent="0.2">
      <c r="A5" s="323" t="s">
        <v>324</v>
      </c>
      <c r="B5" s="343"/>
      <c r="C5" s="344"/>
      <c r="D5" s="343"/>
      <c r="E5" s="344"/>
      <c r="F5" s="343"/>
      <c r="G5" s="344"/>
      <c r="H5" s="343"/>
      <c r="I5" s="345"/>
    </row>
    <row r="6" spans="1:9" s="34" customFormat="1" ht="13.15" customHeight="1" x14ac:dyDescent="0.2">
      <c r="A6" s="328" t="s">
        <v>6</v>
      </c>
      <c r="B6" s="346">
        <v>45671</v>
      </c>
      <c r="C6" s="347"/>
      <c r="D6" s="346">
        <v>45675</v>
      </c>
      <c r="E6" s="347"/>
      <c r="F6" s="346">
        <v>44973</v>
      </c>
      <c r="G6" s="347"/>
      <c r="H6" s="346">
        <v>42812</v>
      </c>
      <c r="I6" s="348"/>
    </row>
    <row r="7" spans="1:9" s="34" customFormat="1" ht="13.15" customHeight="1" x14ac:dyDescent="0.2">
      <c r="A7" s="323" t="s">
        <v>45</v>
      </c>
      <c r="B7" s="349"/>
      <c r="C7" s="344"/>
      <c r="D7" s="349"/>
      <c r="E7" s="344"/>
      <c r="F7" s="349"/>
      <c r="G7" s="344"/>
      <c r="H7" s="349"/>
      <c r="I7" s="345"/>
    </row>
    <row r="8" spans="1:9" s="34" customFormat="1" ht="13.15" customHeight="1" x14ac:dyDescent="0.2">
      <c r="A8" s="328" t="s">
        <v>43</v>
      </c>
      <c r="B8" s="329">
        <v>23010</v>
      </c>
      <c r="C8" s="485">
        <v>0.50382080532504214</v>
      </c>
      <c r="D8" s="329">
        <v>22836</v>
      </c>
      <c r="E8" s="485">
        <v>0.49996715927750413</v>
      </c>
      <c r="F8" s="329">
        <v>22351</v>
      </c>
      <c r="G8" s="485">
        <v>0.49698708113757145</v>
      </c>
      <c r="H8" s="329">
        <v>20918</v>
      </c>
      <c r="I8" s="486">
        <v>0.48860132673082313</v>
      </c>
    </row>
    <row r="9" spans="1:9" s="34" customFormat="1" ht="13.15" customHeight="1" x14ac:dyDescent="0.2">
      <c r="A9" s="328" t="s">
        <v>44</v>
      </c>
      <c r="B9" s="329">
        <v>22661</v>
      </c>
      <c r="C9" s="485">
        <v>0.49617919467495786</v>
      </c>
      <c r="D9" s="329">
        <v>22839</v>
      </c>
      <c r="E9" s="485">
        <v>0.50003284072249587</v>
      </c>
      <c r="F9" s="329">
        <v>22622</v>
      </c>
      <c r="G9" s="485">
        <v>0.5030129188624286</v>
      </c>
      <c r="H9" s="329">
        <v>21894</v>
      </c>
      <c r="I9" s="486">
        <v>0.51139867326917687</v>
      </c>
    </row>
    <row r="10" spans="1:9" s="34" customFormat="1" ht="13.15" customHeight="1" x14ac:dyDescent="0.2">
      <c r="A10" s="323" t="s">
        <v>46</v>
      </c>
      <c r="B10" s="332"/>
      <c r="C10" s="487"/>
      <c r="D10" s="332"/>
      <c r="E10" s="487"/>
      <c r="F10" s="332"/>
      <c r="G10" s="487"/>
      <c r="H10" s="332"/>
      <c r="I10" s="488"/>
    </row>
    <row r="11" spans="1:9" s="34" customFormat="1" ht="13.15" customHeight="1" x14ac:dyDescent="0.2">
      <c r="A11" s="328" t="s">
        <v>78</v>
      </c>
      <c r="B11" s="329">
        <v>3120</v>
      </c>
      <c r="C11" s="485">
        <v>6.8314685467802325E-2</v>
      </c>
      <c r="D11" s="329">
        <v>3604</v>
      </c>
      <c r="E11" s="485">
        <v>7.8905309250136835E-2</v>
      </c>
      <c r="F11" s="329">
        <v>4023</v>
      </c>
      <c r="G11" s="485">
        <v>8.9453672203321996E-2</v>
      </c>
      <c r="H11" s="329">
        <v>3567</v>
      </c>
      <c r="I11" s="486">
        <v>8.3317761375315338E-2</v>
      </c>
    </row>
    <row r="12" spans="1:9" s="34" customFormat="1" ht="13.15" customHeight="1" x14ac:dyDescent="0.2">
      <c r="A12" s="328" t="s">
        <v>48</v>
      </c>
      <c r="B12" s="329">
        <v>20277</v>
      </c>
      <c r="C12" s="485">
        <v>0.44397976834314989</v>
      </c>
      <c r="D12" s="329">
        <v>18948</v>
      </c>
      <c r="E12" s="485">
        <v>0.41484400656814452</v>
      </c>
      <c r="F12" s="329">
        <v>17229</v>
      </c>
      <c r="G12" s="485">
        <v>0.38309652458141552</v>
      </c>
      <c r="H12" s="329">
        <v>16127</v>
      </c>
      <c r="I12" s="489">
        <v>0.37669345043445762</v>
      </c>
    </row>
    <row r="13" spans="1:9" s="34" customFormat="1" ht="13.15" customHeight="1" x14ac:dyDescent="0.2">
      <c r="A13" s="328" t="s">
        <v>49</v>
      </c>
      <c r="B13" s="329">
        <v>22274</v>
      </c>
      <c r="C13" s="490">
        <v>0.48770554618904777</v>
      </c>
      <c r="D13" s="329">
        <v>23123</v>
      </c>
      <c r="E13" s="485">
        <v>0.5062506841817187</v>
      </c>
      <c r="F13" s="329">
        <v>23721</v>
      </c>
      <c r="G13" s="485">
        <v>0.52844980321526247</v>
      </c>
      <c r="H13" s="329">
        <v>23118</v>
      </c>
      <c r="I13" s="486">
        <v>0.539988788190227</v>
      </c>
    </row>
    <row r="14" spans="1:9" s="34" customFormat="1" ht="13.15" customHeight="1" x14ac:dyDescent="0.2">
      <c r="A14" s="323" t="s">
        <v>50</v>
      </c>
      <c r="B14" s="332"/>
      <c r="C14" s="487"/>
      <c r="D14" s="332"/>
      <c r="E14" s="487"/>
      <c r="F14" s="332"/>
      <c r="G14" s="487"/>
      <c r="H14" s="332"/>
      <c r="I14" s="488"/>
    </row>
    <row r="15" spans="1:9" s="34" customFormat="1" ht="13.15" customHeight="1" x14ac:dyDescent="0.2">
      <c r="A15" s="328" t="s">
        <v>51</v>
      </c>
      <c r="B15" s="329">
        <v>2714</v>
      </c>
      <c r="C15" s="485">
        <v>6.0425018063979333E-2</v>
      </c>
      <c r="D15" s="329">
        <v>3070</v>
      </c>
      <c r="E15" s="485">
        <v>6.7214012041598242E-2</v>
      </c>
      <c r="F15" s="329">
        <v>3499</v>
      </c>
      <c r="G15" s="485">
        <v>7.7802236897694166E-2</v>
      </c>
      <c r="H15" s="329">
        <v>2167</v>
      </c>
      <c r="I15" s="486">
        <v>5.0616649537512846E-2</v>
      </c>
    </row>
    <row r="16" spans="1:9" s="34" customFormat="1" ht="13.15" customHeight="1" x14ac:dyDescent="0.2">
      <c r="A16" s="328" t="s">
        <v>52</v>
      </c>
      <c r="B16" s="329">
        <v>4304</v>
      </c>
      <c r="C16" s="485">
        <v>9.4239232773532439E-2</v>
      </c>
      <c r="D16" s="329">
        <v>5331</v>
      </c>
      <c r="E16" s="485">
        <v>0.11671592775041051</v>
      </c>
      <c r="F16" s="329">
        <v>5557</v>
      </c>
      <c r="G16" s="485">
        <v>0.12356302670491183</v>
      </c>
      <c r="H16" s="329">
        <v>7223</v>
      </c>
      <c r="I16" s="486">
        <v>0.16871437914603382</v>
      </c>
    </row>
    <row r="17" spans="1:11" s="34" customFormat="1" ht="13.15" customHeight="1" x14ac:dyDescent="0.2">
      <c r="A17" s="335" t="s">
        <v>53</v>
      </c>
      <c r="B17" s="329">
        <v>4571</v>
      </c>
      <c r="C17" s="485">
        <v>0.10008539335683475</v>
      </c>
      <c r="D17" s="329">
        <v>3128</v>
      </c>
      <c r="E17" s="490">
        <v>6.8483853311439524E-2</v>
      </c>
      <c r="F17" s="329">
        <v>2355</v>
      </c>
      <c r="G17" s="485">
        <v>5.236475218464412E-2</v>
      </c>
      <c r="H17" s="329">
        <v>1982</v>
      </c>
      <c r="I17" s="486">
        <v>4.629543118751752E-2</v>
      </c>
    </row>
    <row r="18" spans="1:11" s="34" customFormat="1" ht="13.15" customHeight="1" x14ac:dyDescent="0.2">
      <c r="A18" s="335" t="s">
        <v>54</v>
      </c>
      <c r="B18" s="329">
        <v>7587</v>
      </c>
      <c r="C18" s="485">
        <v>0.16612292264237699</v>
      </c>
      <c r="D18" s="329">
        <v>8035</v>
      </c>
      <c r="E18" s="485">
        <v>0.17591680350301039</v>
      </c>
      <c r="F18" s="329">
        <v>7834</v>
      </c>
      <c r="G18" s="485">
        <v>0.17419340493184801</v>
      </c>
      <c r="H18" s="329">
        <v>7103</v>
      </c>
      <c r="I18" s="486">
        <v>0.1659114267027936</v>
      </c>
    </row>
    <row r="19" spans="1:11" s="34" customFormat="1" ht="13.15" customHeight="1" x14ac:dyDescent="0.2">
      <c r="A19" s="335" t="s">
        <v>55</v>
      </c>
      <c r="B19" s="329">
        <v>26495</v>
      </c>
      <c r="C19" s="490">
        <v>0.58012743316327653</v>
      </c>
      <c r="D19" s="329">
        <v>26111</v>
      </c>
      <c r="E19" s="485">
        <v>0.57166940339354133</v>
      </c>
      <c r="F19" s="329">
        <v>25728</v>
      </c>
      <c r="G19" s="490">
        <v>0.57207657928090183</v>
      </c>
      <c r="H19" s="329">
        <v>24337</v>
      </c>
      <c r="I19" s="486">
        <v>0.56846211342614217</v>
      </c>
    </row>
    <row r="20" spans="1:11" s="34" customFormat="1" ht="13.15" customHeight="1" x14ac:dyDescent="0.2">
      <c r="A20" s="323" t="s">
        <v>56</v>
      </c>
      <c r="B20" s="332"/>
      <c r="C20" s="487"/>
      <c r="D20" s="332"/>
      <c r="E20" s="487"/>
      <c r="F20" s="332"/>
      <c r="G20" s="487"/>
      <c r="H20" s="332"/>
      <c r="I20" s="488"/>
    </row>
    <row r="21" spans="1:11" s="34" customFormat="1" ht="13.15" customHeight="1" x14ac:dyDescent="0.2">
      <c r="A21" s="335" t="s">
        <v>57</v>
      </c>
      <c r="B21" s="329">
        <v>44713</v>
      </c>
      <c r="C21" s="490">
        <v>0.97902388824418118</v>
      </c>
      <c r="D21" s="337">
        <v>44452</v>
      </c>
      <c r="E21" s="490">
        <v>0.97322386425834706</v>
      </c>
      <c r="F21" s="337">
        <v>43983</v>
      </c>
      <c r="G21" s="490">
        <v>0.97798679207524519</v>
      </c>
      <c r="H21" s="337">
        <v>42265</v>
      </c>
      <c r="I21" s="489">
        <v>0.98722320844623002</v>
      </c>
      <c r="K21" s="350"/>
    </row>
    <row r="22" spans="1:11" s="34" customFormat="1" ht="13.15" customHeight="1" x14ac:dyDescent="0.2">
      <c r="A22" s="335" t="s">
        <v>58</v>
      </c>
      <c r="B22" s="329">
        <v>958</v>
      </c>
      <c r="C22" s="490">
        <v>2.0976111755818792E-2</v>
      </c>
      <c r="D22" s="337">
        <v>1223</v>
      </c>
      <c r="E22" s="490">
        <v>2.6776135741652982E-2</v>
      </c>
      <c r="F22" s="337">
        <v>990</v>
      </c>
      <c r="G22" s="490">
        <v>2.2013207924754852E-2</v>
      </c>
      <c r="H22" s="337">
        <v>547</v>
      </c>
      <c r="I22" s="489">
        <v>1.2776791553769972E-2</v>
      </c>
    </row>
    <row r="23" spans="1:11" s="34" customFormat="1" ht="13.15" customHeight="1" x14ac:dyDescent="0.2">
      <c r="A23" s="323" t="s">
        <v>59</v>
      </c>
      <c r="B23" s="332"/>
      <c r="C23" s="487"/>
      <c r="D23" s="332"/>
      <c r="E23" s="487"/>
      <c r="F23" s="332"/>
      <c r="G23" s="487"/>
      <c r="H23" s="332"/>
      <c r="I23" s="488"/>
    </row>
    <row r="24" spans="1:11" s="34" customFormat="1" ht="13.15" customHeight="1" x14ac:dyDescent="0.2">
      <c r="A24" s="335" t="s">
        <v>60</v>
      </c>
      <c r="B24" s="329">
        <v>1899</v>
      </c>
      <c r="C24" s="485">
        <v>4.1579996058768144E-2</v>
      </c>
      <c r="D24" s="329">
        <v>1620</v>
      </c>
      <c r="E24" s="485">
        <v>3.5467980295566505E-2</v>
      </c>
      <c r="F24" s="329">
        <v>1374</v>
      </c>
      <c r="G24" s="485">
        <v>3.0551664331932491E-2</v>
      </c>
      <c r="H24" s="329">
        <v>1032</v>
      </c>
      <c r="I24" s="489">
        <v>2.4105391011865832E-2</v>
      </c>
    </row>
    <row r="25" spans="1:11" s="34" customFormat="1" ht="13.15" customHeight="1" x14ac:dyDescent="0.2">
      <c r="A25" s="328" t="s">
        <v>61</v>
      </c>
      <c r="B25" s="329">
        <v>15279</v>
      </c>
      <c r="C25" s="490">
        <v>0.33354489719953578</v>
      </c>
      <c r="D25" s="329">
        <v>14599</v>
      </c>
      <c r="E25" s="485">
        <v>0.31962780514504652</v>
      </c>
      <c r="F25" s="329">
        <v>14001</v>
      </c>
      <c r="G25" s="485">
        <v>0.31132012540857851</v>
      </c>
      <c r="H25" s="329">
        <v>12503</v>
      </c>
      <c r="I25" s="486">
        <v>0.29204428664860321</v>
      </c>
    </row>
    <row r="26" spans="1:11" s="34" customFormat="1" ht="13.15" customHeight="1" x14ac:dyDescent="0.2">
      <c r="A26" s="328" t="s">
        <v>62</v>
      </c>
      <c r="B26" s="329">
        <v>28493</v>
      </c>
      <c r="C26" s="485">
        <v>0.623875106741696</v>
      </c>
      <c r="D26" s="329">
        <v>29456</v>
      </c>
      <c r="E26" s="485">
        <v>0.64490421455938696</v>
      </c>
      <c r="F26" s="329">
        <v>29598</v>
      </c>
      <c r="G26" s="485">
        <v>0.65812821025948898</v>
      </c>
      <c r="H26" s="329">
        <v>29277</v>
      </c>
      <c r="I26" s="486">
        <v>0.68385032233953102</v>
      </c>
    </row>
    <row r="27" spans="1:11" s="34" customFormat="1" ht="13.15" customHeight="1" x14ac:dyDescent="0.2">
      <c r="A27" s="323" t="s">
        <v>63</v>
      </c>
      <c r="B27" s="332"/>
      <c r="C27" s="487"/>
      <c r="D27" s="332"/>
      <c r="E27" s="487"/>
      <c r="F27" s="332"/>
      <c r="G27" s="487"/>
      <c r="H27" s="332"/>
      <c r="I27" s="488"/>
    </row>
    <row r="28" spans="1:11" s="34" customFormat="1" ht="13.15" customHeight="1" x14ac:dyDescent="0.2">
      <c r="A28" s="335" t="s">
        <v>33</v>
      </c>
      <c r="B28" s="329">
        <v>11831</v>
      </c>
      <c r="C28" s="490">
        <v>0.25904841146460555</v>
      </c>
      <c r="D28" s="337">
        <v>11329</v>
      </c>
      <c r="E28" s="490">
        <v>0.24803503010399564</v>
      </c>
      <c r="F28" s="337">
        <v>11140</v>
      </c>
      <c r="G28" s="490">
        <v>0.247704178062393</v>
      </c>
      <c r="H28" s="337">
        <v>10880</v>
      </c>
      <c r="I28" s="489">
        <v>0.25413435485377933</v>
      </c>
    </row>
    <row r="29" spans="1:11" s="34" customFormat="1" ht="13.15" customHeight="1" x14ac:dyDescent="0.2">
      <c r="A29" s="335" t="s">
        <v>34</v>
      </c>
      <c r="B29" s="329">
        <v>23346</v>
      </c>
      <c r="C29" s="490">
        <v>0.51117777145234389</v>
      </c>
      <c r="D29" s="337">
        <v>24449</v>
      </c>
      <c r="E29" s="490">
        <v>0.53528188286808975</v>
      </c>
      <c r="F29" s="337">
        <v>24210</v>
      </c>
      <c r="G29" s="490">
        <v>0.53832299379627779</v>
      </c>
      <c r="H29" s="337">
        <v>22787</v>
      </c>
      <c r="I29" s="489">
        <v>0.53300000000000003</v>
      </c>
    </row>
    <row r="30" spans="1:11" s="34" customFormat="1" ht="13.15" customHeight="1" x14ac:dyDescent="0.2">
      <c r="A30" s="335" t="s">
        <v>35</v>
      </c>
      <c r="B30" s="329">
        <v>10140</v>
      </c>
      <c r="C30" s="490">
        <v>0.22202272777035756</v>
      </c>
      <c r="D30" s="337">
        <v>9570</v>
      </c>
      <c r="E30" s="490">
        <v>0.20952380952380953</v>
      </c>
      <c r="F30" s="337">
        <v>9355</v>
      </c>
      <c r="G30" s="490">
        <v>0.20801369710715317</v>
      </c>
      <c r="H30" s="337">
        <v>8911</v>
      </c>
      <c r="I30" s="489">
        <v>0.20814257684761281</v>
      </c>
    </row>
    <row r="31" spans="1:11" s="34" customFormat="1" ht="13.15" customHeight="1" x14ac:dyDescent="0.2">
      <c r="A31" s="335" t="s">
        <v>36</v>
      </c>
      <c r="B31" s="329">
        <v>354</v>
      </c>
      <c r="C31" s="490">
        <v>7.7510893126929558E-3</v>
      </c>
      <c r="D31" s="337">
        <v>327</v>
      </c>
      <c r="E31" s="490">
        <v>7.1592775041050905E-3</v>
      </c>
      <c r="F31" s="337">
        <v>268</v>
      </c>
      <c r="G31" s="490">
        <v>5.9591310341760616E-3</v>
      </c>
      <c r="H31" s="337">
        <v>234</v>
      </c>
      <c r="I31" s="489">
        <v>5.4657572643184152E-3</v>
      </c>
    </row>
    <row r="32" spans="1:11" s="34" customFormat="1" ht="13.15" customHeight="1" x14ac:dyDescent="0.2">
      <c r="A32" s="323" t="s">
        <v>64</v>
      </c>
      <c r="B32" s="332"/>
      <c r="C32" s="487"/>
      <c r="D32" s="332"/>
      <c r="E32" s="487"/>
      <c r="F32" s="332"/>
      <c r="G32" s="487"/>
      <c r="H32" s="332"/>
      <c r="I32" s="488"/>
    </row>
    <row r="33" spans="1:9" s="34" customFormat="1" ht="13.15" customHeight="1" x14ac:dyDescent="0.2">
      <c r="A33" s="335" t="s">
        <v>65</v>
      </c>
      <c r="B33" s="329">
        <v>26666</v>
      </c>
      <c r="C33" s="485">
        <v>0.58387160342449251</v>
      </c>
      <c r="D33" s="329">
        <v>25800</v>
      </c>
      <c r="E33" s="485">
        <v>0.56486042692939242</v>
      </c>
      <c r="F33" s="329">
        <v>24352</v>
      </c>
      <c r="G33" s="485">
        <v>0.54148044382184868</v>
      </c>
      <c r="H33" s="329">
        <v>23138</v>
      </c>
      <c r="I33" s="486">
        <v>0.54045594693076704</v>
      </c>
    </row>
    <row r="34" spans="1:9" s="34" customFormat="1" ht="13.15" customHeight="1" x14ac:dyDescent="0.2">
      <c r="A34" s="339" t="s">
        <v>66</v>
      </c>
      <c r="B34" s="340">
        <v>19005</v>
      </c>
      <c r="C34" s="491">
        <v>0.41612839657550743</v>
      </c>
      <c r="D34" s="340">
        <v>19875</v>
      </c>
      <c r="E34" s="491">
        <v>0.43513957307060758</v>
      </c>
      <c r="F34" s="340">
        <v>20621</v>
      </c>
      <c r="G34" s="491">
        <v>0.45851955617815132</v>
      </c>
      <c r="H34" s="340">
        <v>19674</v>
      </c>
      <c r="I34" s="492">
        <v>0.45954405306923291</v>
      </c>
    </row>
    <row r="35" spans="1:9" ht="13.15" customHeight="1" x14ac:dyDescent="0.25">
      <c r="A35" s="1" t="s">
        <v>17</v>
      </c>
    </row>
    <row r="36" spans="1:9" ht="13.15" customHeight="1" x14ac:dyDescent="0.25">
      <c r="A36" s="570" t="s">
        <v>480</v>
      </c>
      <c r="B36" s="570"/>
      <c r="C36" s="570"/>
      <c r="D36" s="570"/>
      <c r="E36" s="570"/>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K7" sqref="K7:M20"/>
    </sheetView>
  </sheetViews>
  <sheetFormatPr defaultColWidth="9.28515625" defaultRowHeight="15" x14ac:dyDescent="0.25"/>
  <cols>
    <col min="1" max="1" width="15" style="2" customWidth="1"/>
    <col min="2" max="10" width="10.7109375" style="2" customWidth="1"/>
    <col min="11" max="16384" width="9.28515625" style="2"/>
  </cols>
  <sheetData>
    <row r="1" spans="1:13" s="34" customFormat="1" ht="13.15" customHeight="1" x14ac:dyDescent="0.2"/>
    <row r="2" spans="1:13" s="34" customFormat="1" ht="13.15" customHeight="1" x14ac:dyDescent="0.2">
      <c r="A2" s="576" t="s">
        <v>456</v>
      </c>
      <c r="B2" s="576"/>
      <c r="C2" s="576"/>
      <c r="D2" s="576"/>
      <c r="E2" s="576"/>
      <c r="F2" s="576"/>
      <c r="G2" s="576"/>
      <c r="H2" s="576"/>
      <c r="I2" s="576"/>
      <c r="J2" s="576"/>
      <c r="K2" s="576"/>
      <c r="L2" s="576"/>
      <c r="M2" s="576"/>
    </row>
    <row r="3" spans="1:13" s="34" customFormat="1" ht="13.15" customHeight="1" x14ac:dyDescent="0.2"/>
    <row r="4" spans="1:13" s="34" customFormat="1" ht="13.15" customHeight="1" x14ac:dyDescent="0.2">
      <c r="A4" s="588"/>
      <c r="B4" s="585">
        <v>2018</v>
      </c>
      <c r="C4" s="585"/>
      <c r="D4" s="585"/>
      <c r="E4" s="585">
        <v>2019</v>
      </c>
      <c r="F4" s="585"/>
      <c r="G4" s="585"/>
      <c r="H4" s="585">
        <f>+E4+1</f>
        <v>2020</v>
      </c>
      <c r="I4" s="585"/>
      <c r="J4" s="585"/>
      <c r="K4" s="585">
        <f>+H4+1</f>
        <v>2021</v>
      </c>
      <c r="L4" s="585"/>
      <c r="M4" s="586"/>
    </row>
    <row r="5" spans="1:13" s="34" customFormat="1" ht="13.15" customHeight="1" x14ac:dyDescent="0.2">
      <c r="A5" s="589"/>
      <c r="B5" s="352" t="s">
        <v>396</v>
      </c>
      <c r="C5" s="352" t="s">
        <v>397</v>
      </c>
      <c r="D5" s="352" t="s">
        <v>398</v>
      </c>
      <c r="E5" s="352" t="s">
        <v>396</v>
      </c>
      <c r="F5" s="352" t="s">
        <v>397</v>
      </c>
      <c r="G5" s="352" t="s">
        <v>398</v>
      </c>
      <c r="H5" s="352" t="s">
        <v>396</v>
      </c>
      <c r="I5" s="352" t="s">
        <v>397</v>
      </c>
      <c r="J5" s="352" t="s">
        <v>398</v>
      </c>
      <c r="K5" s="352" t="s">
        <v>396</v>
      </c>
      <c r="L5" s="352" t="s">
        <v>397</v>
      </c>
      <c r="M5" s="353" t="s">
        <v>398</v>
      </c>
    </row>
    <row r="6" spans="1:13" s="34" customFormat="1" ht="13.15" customHeight="1" x14ac:dyDescent="0.2">
      <c r="A6" s="354" t="s">
        <v>30</v>
      </c>
      <c r="B6" s="355"/>
      <c r="C6" s="355"/>
      <c r="D6" s="355"/>
      <c r="E6" s="355"/>
      <c r="F6" s="355"/>
      <c r="G6" s="355"/>
      <c r="H6" s="355"/>
      <c r="I6" s="355"/>
      <c r="J6" s="355"/>
      <c r="K6" s="355"/>
      <c r="L6" s="355"/>
      <c r="M6" s="356"/>
    </row>
    <row r="7" spans="1:13" s="34" customFormat="1" ht="13.15" customHeight="1" x14ac:dyDescent="0.2">
      <c r="A7" s="357" t="s">
        <v>33</v>
      </c>
      <c r="B7" s="358">
        <v>0.60799999999999998</v>
      </c>
      <c r="C7" s="358">
        <v>0.39200000000000002</v>
      </c>
      <c r="D7" s="359">
        <v>21.599999999999998</v>
      </c>
      <c r="E7" s="358">
        <v>0.60199999999999998</v>
      </c>
      <c r="F7" s="358">
        <v>0.39800000000000002</v>
      </c>
      <c r="G7" s="359">
        <v>20.399999999999995</v>
      </c>
      <c r="H7" s="358">
        <v>0.59</v>
      </c>
      <c r="I7" s="358">
        <v>0.41</v>
      </c>
      <c r="J7" s="359">
        <v>18</v>
      </c>
      <c r="K7" s="360">
        <v>0.57999999999999996</v>
      </c>
      <c r="L7" s="358">
        <v>0.42</v>
      </c>
      <c r="M7" s="361">
        <v>15.999999999999998</v>
      </c>
    </row>
    <row r="8" spans="1:13" s="34" customFormat="1" ht="13.15" customHeight="1" x14ac:dyDescent="0.2">
      <c r="A8" s="357" t="s">
        <v>34</v>
      </c>
      <c r="B8" s="358">
        <v>0.48399999999999999</v>
      </c>
      <c r="C8" s="358">
        <v>0.51600000000000001</v>
      </c>
      <c r="D8" s="359">
        <v>-3.2000000000000028</v>
      </c>
      <c r="E8" s="358">
        <v>0.47799999999999998</v>
      </c>
      <c r="F8" s="358">
        <v>0.52200000000000002</v>
      </c>
      <c r="G8" s="359">
        <v>-4.4000000000000039</v>
      </c>
      <c r="H8" s="358">
        <v>0.47499999999999998</v>
      </c>
      <c r="I8" s="358">
        <v>0.52500000000000002</v>
      </c>
      <c r="J8" s="359">
        <v>-5.0000000000000044</v>
      </c>
      <c r="K8" s="360">
        <v>0.46100000000000002</v>
      </c>
      <c r="L8" s="358">
        <v>0.53900000000000003</v>
      </c>
      <c r="M8" s="361">
        <v>-7.8000000000000016</v>
      </c>
    </row>
    <row r="9" spans="1:13" s="34" customFormat="1" ht="13.15" customHeight="1" x14ac:dyDescent="0.2">
      <c r="A9" s="357" t="s">
        <v>35</v>
      </c>
      <c r="B9" s="358">
        <v>0.38800000000000001</v>
      </c>
      <c r="C9" s="358">
        <v>0.61199999999999999</v>
      </c>
      <c r="D9" s="359">
        <v>-22.4</v>
      </c>
      <c r="E9" s="358">
        <v>0.39</v>
      </c>
      <c r="F9" s="358">
        <v>0.61</v>
      </c>
      <c r="G9" s="359">
        <v>-21.999999999999996</v>
      </c>
      <c r="H9" s="358">
        <v>0.38200000000000001</v>
      </c>
      <c r="I9" s="358">
        <v>0.61799999999999999</v>
      </c>
      <c r="J9" s="359">
        <v>-23.599999999999998</v>
      </c>
      <c r="K9" s="360">
        <v>0.36599999999999999</v>
      </c>
      <c r="L9" s="358">
        <v>0.63400000000000001</v>
      </c>
      <c r="M9" s="361">
        <v>-26.8</v>
      </c>
    </row>
    <row r="10" spans="1:13" s="34" customFormat="1" ht="13.15" customHeight="1" x14ac:dyDescent="0.2">
      <c r="A10" s="357" t="s">
        <v>36</v>
      </c>
      <c r="B10" s="358">
        <v>0.48199999999999998</v>
      </c>
      <c r="C10" s="358">
        <v>0.51800000000000002</v>
      </c>
      <c r="D10" s="359">
        <v>-3.6000000000000032</v>
      </c>
      <c r="E10" s="358">
        <v>0.59199999999999997</v>
      </c>
      <c r="F10" s="358">
        <v>0.40799999999999997</v>
      </c>
      <c r="G10" s="359">
        <v>18.399999999999999</v>
      </c>
      <c r="H10" s="358">
        <v>0.71</v>
      </c>
      <c r="I10" s="358">
        <v>0.28999999999999998</v>
      </c>
      <c r="J10" s="359">
        <v>42</v>
      </c>
      <c r="K10" s="360">
        <v>0.77800000000000002</v>
      </c>
      <c r="L10" s="358">
        <v>0.222</v>
      </c>
      <c r="M10" s="361">
        <v>55.600000000000009</v>
      </c>
    </row>
    <row r="11" spans="1:13" s="34" customFormat="1" ht="13.15" customHeight="1" x14ac:dyDescent="0.2">
      <c r="A11" s="354" t="s">
        <v>31</v>
      </c>
      <c r="B11" s="362"/>
      <c r="C11" s="362"/>
      <c r="D11" s="363"/>
      <c r="E11" s="362"/>
      <c r="F11" s="362"/>
      <c r="G11" s="363"/>
      <c r="H11" s="362"/>
      <c r="I11" s="362"/>
      <c r="J11" s="363"/>
      <c r="K11" s="362"/>
      <c r="L11" s="362"/>
      <c r="M11" s="364"/>
    </row>
    <row r="12" spans="1:13" s="34" customFormat="1" ht="13.15" customHeight="1" x14ac:dyDescent="0.2">
      <c r="A12" s="357" t="s">
        <v>33</v>
      </c>
      <c r="B12" s="358">
        <v>0.70099999999999996</v>
      </c>
      <c r="C12" s="358">
        <v>0.29899999999999999</v>
      </c>
      <c r="D12" s="359">
        <v>40.199999999999996</v>
      </c>
      <c r="E12" s="358">
        <v>0.70499999999999996</v>
      </c>
      <c r="F12" s="358">
        <v>0.29499999999999998</v>
      </c>
      <c r="G12" s="359">
        <v>41</v>
      </c>
      <c r="H12" s="358">
        <v>0.71599999999999997</v>
      </c>
      <c r="I12" s="358">
        <v>0.28399999999999997</v>
      </c>
      <c r="J12" s="359">
        <v>43.2</v>
      </c>
      <c r="K12" s="360">
        <v>0.72</v>
      </c>
      <c r="L12" s="358">
        <v>0.28000000000000003</v>
      </c>
      <c r="M12" s="361">
        <v>43.999999999999993</v>
      </c>
    </row>
    <row r="13" spans="1:13" s="34" customFormat="1" ht="13.15" customHeight="1" x14ac:dyDescent="0.2">
      <c r="A13" s="357" t="s">
        <v>34</v>
      </c>
      <c r="B13" s="358">
        <v>0.52300000000000002</v>
      </c>
      <c r="C13" s="358">
        <v>0.47699999999999998</v>
      </c>
      <c r="D13" s="359">
        <v>4.6000000000000041</v>
      </c>
      <c r="E13" s="358">
        <v>0.53200000000000003</v>
      </c>
      <c r="F13" s="358">
        <v>0.46800000000000003</v>
      </c>
      <c r="G13" s="359">
        <v>6.4</v>
      </c>
      <c r="H13" s="358">
        <v>0.51900000000000002</v>
      </c>
      <c r="I13" s="358">
        <v>0.48099999999999998</v>
      </c>
      <c r="J13" s="359">
        <v>3.8000000000000034</v>
      </c>
      <c r="K13" s="360">
        <v>0.52200000000000002</v>
      </c>
      <c r="L13" s="358">
        <v>0.47799999999999998</v>
      </c>
      <c r="M13" s="361">
        <v>4.4000000000000039</v>
      </c>
    </row>
    <row r="14" spans="1:13" s="34" customFormat="1" ht="13.15" customHeight="1" x14ac:dyDescent="0.2">
      <c r="A14" s="357" t="s">
        <v>35</v>
      </c>
      <c r="B14" s="358">
        <v>0.46</v>
      </c>
      <c r="C14" s="358">
        <v>0.54</v>
      </c>
      <c r="D14" s="359">
        <v>-8.0000000000000018</v>
      </c>
      <c r="E14" s="358">
        <v>0.44800000000000001</v>
      </c>
      <c r="F14" s="358">
        <v>0.55200000000000005</v>
      </c>
      <c r="G14" s="359">
        <v>-10.400000000000004</v>
      </c>
      <c r="H14" s="358">
        <v>0.45400000000000001</v>
      </c>
      <c r="I14" s="358">
        <v>0.54600000000000004</v>
      </c>
      <c r="J14" s="359">
        <v>-9.2000000000000028</v>
      </c>
      <c r="K14" s="365">
        <v>0.45300000000000001</v>
      </c>
      <c r="L14" s="366">
        <v>0.54700000000000004</v>
      </c>
      <c r="M14" s="361">
        <v>-9.4000000000000021</v>
      </c>
    </row>
    <row r="15" spans="1:13" s="34" customFormat="1" ht="13.15" customHeight="1" x14ac:dyDescent="0.2">
      <c r="A15" s="357" t="s">
        <v>36</v>
      </c>
      <c r="B15" s="358">
        <v>0.10299999999999999</v>
      </c>
      <c r="C15" s="358">
        <v>0.89700000000000002</v>
      </c>
      <c r="D15" s="359">
        <v>-79.400000000000006</v>
      </c>
      <c r="E15" s="358">
        <v>0.156</v>
      </c>
      <c r="F15" s="358">
        <v>0.84399999999999997</v>
      </c>
      <c r="G15" s="359">
        <v>-68.8</v>
      </c>
      <c r="H15" s="358">
        <v>0.13700000000000001</v>
      </c>
      <c r="I15" s="358">
        <v>0.86299999999999999</v>
      </c>
      <c r="J15" s="359">
        <v>-72.599999999999994</v>
      </c>
      <c r="K15" s="365">
        <v>0.16</v>
      </c>
      <c r="L15" s="366">
        <v>0.84</v>
      </c>
      <c r="M15" s="361">
        <v>-68</v>
      </c>
    </row>
    <row r="16" spans="1:13" s="34" customFormat="1" ht="13.15" customHeight="1" x14ac:dyDescent="0.2">
      <c r="A16" s="354" t="s">
        <v>32</v>
      </c>
      <c r="B16" s="362"/>
      <c r="C16" s="362"/>
      <c r="D16" s="363"/>
      <c r="E16" s="362"/>
      <c r="F16" s="362"/>
      <c r="G16" s="363"/>
      <c r="H16" s="362"/>
      <c r="I16" s="362"/>
      <c r="J16" s="363"/>
      <c r="K16" s="362"/>
      <c r="L16" s="362"/>
      <c r="M16" s="364"/>
    </row>
    <row r="17" spans="1:13" s="34" customFormat="1" ht="13.15" customHeight="1" x14ac:dyDescent="0.2">
      <c r="A17" s="357" t="s">
        <v>33</v>
      </c>
      <c r="B17" s="358">
        <v>0.61099999999999999</v>
      </c>
      <c r="C17" s="358">
        <v>0.38900000000000001</v>
      </c>
      <c r="D17" s="359">
        <v>22.199999999999996</v>
      </c>
      <c r="E17" s="358">
        <v>0.60399999999999998</v>
      </c>
      <c r="F17" s="358">
        <v>0.39600000000000002</v>
      </c>
      <c r="G17" s="359">
        <v>20.799999999999997</v>
      </c>
      <c r="H17" s="358">
        <v>0.58199999999999996</v>
      </c>
      <c r="I17" s="358">
        <v>0.41799999999999998</v>
      </c>
      <c r="J17" s="359">
        <v>16.399999999999999</v>
      </c>
      <c r="K17" s="360">
        <v>0.57099999999999995</v>
      </c>
      <c r="L17" s="358">
        <v>0.42899999999999999</v>
      </c>
      <c r="M17" s="361">
        <v>14.199999999999996</v>
      </c>
    </row>
    <row r="18" spans="1:13" s="34" customFormat="1" ht="13.15" customHeight="1" x14ac:dyDescent="0.2">
      <c r="A18" s="357" t="s">
        <v>34</v>
      </c>
      <c r="B18" s="358">
        <v>0.497</v>
      </c>
      <c r="C18" s="358">
        <v>0.503</v>
      </c>
      <c r="D18" s="359">
        <v>-0.60000000000000053</v>
      </c>
      <c r="E18" s="358">
        <v>0.49299999999999999</v>
      </c>
      <c r="F18" s="358">
        <v>0.50700000000000001</v>
      </c>
      <c r="G18" s="359">
        <v>-1.4000000000000012</v>
      </c>
      <c r="H18" s="358">
        <v>0.498</v>
      </c>
      <c r="I18" s="358">
        <v>0.502</v>
      </c>
      <c r="J18" s="359">
        <v>-0.40000000000000036</v>
      </c>
      <c r="K18" s="360">
        <v>0.49199999999999999</v>
      </c>
      <c r="L18" s="358">
        <v>0.50800000000000001</v>
      </c>
      <c r="M18" s="361">
        <v>-1.6000000000000014</v>
      </c>
    </row>
    <row r="19" spans="1:13" s="34" customFormat="1" ht="13.15" customHeight="1" x14ac:dyDescent="0.2">
      <c r="A19" s="357" t="s">
        <v>35</v>
      </c>
      <c r="B19" s="358">
        <v>0.42199999999999999</v>
      </c>
      <c r="C19" s="358">
        <v>0.57799999999999996</v>
      </c>
      <c r="D19" s="359">
        <v>-15.599999999999998</v>
      </c>
      <c r="E19" s="358">
        <v>0.42299999999999999</v>
      </c>
      <c r="F19" s="358">
        <v>0.57699999999999996</v>
      </c>
      <c r="G19" s="359">
        <v>-15.399999999999997</v>
      </c>
      <c r="H19" s="358">
        <v>0.44700000000000001</v>
      </c>
      <c r="I19" s="358">
        <v>0.55300000000000005</v>
      </c>
      <c r="J19" s="359">
        <v>-10.600000000000003</v>
      </c>
      <c r="K19" s="360">
        <v>0.438</v>
      </c>
      <c r="L19" s="358">
        <v>0.56200000000000006</v>
      </c>
      <c r="M19" s="361">
        <v>-12.400000000000006</v>
      </c>
    </row>
    <row r="20" spans="1:13" s="34" customFormat="1" ht="13.15" customHeight="1" x14ac:dyDescent="0.2">
      <c r="A20" s="367" t="s">
        <v>36</v>
      </c>
      <c r="B20" s="368">
        <v>0.48699999999999999</v>
      </c>
      <c r="C20" s="368">
        <v>0.51300000000000001</v>
      </c>
      <c r="D20" s="369">
        <v>-2.6000000000000023</v>
      </c>
      <c r="E20" s="368">
        <v>0.44700000000000001</v>
      </c>
      <c r="F20" s="368">
        <v>0.55300000000000005</v>
      </c>
      <c r="G20" s="369">
        <v>-10.600000000000003</v>
      </c>
      <c r="H20" s="368">
        <v>0.379</v>
      </c>
      <c r="I20" s="368">
        <v>0.621</v>
      </c>
      <c r="J20" s="369">
        <v>-24.2</v>
      </c>
      <c r="K20" s="370">
        <v>0.38200000000000001</v>
      </c>
      <c r="L20" s="368">
        <v>0.61799999999999999</v>
      </c>
      <c r="M20" s="371">
        <v>-23.599999999999998</v>
      </c>
    </row>
    <row r="21" spans="1:13" ht="13.15" customHeight="1" x14ac:dyDescent="0.25">
      <c r="A21" s="1" t="s">
        <v>17</v>
      </c>
    </row>
    <row r="22" spans="1:13" ht="13.15" customHeight="1" x14ac:dyDescent="0.25">
      <c r="A22" s="587" t="s">
        <v>37</v>
      </c>
      <c r="B22" s="587"/>
      <c r="C22" s="587"/>
      <c r="D22" s="587"/>
      <c r="E22" s="587"/>
      <c r="F22" s="587"/>
      <c r="G22" s="587"/>
      <c r="H22" s="587"/>
      <c r="I22" s="587"/>
      <c r="J22" s="587"/>
      <c r="K22" s="587"/>
      <c r="L22" s="587"/>
      <c r="M22" s="587"/>
    </row>
    <row r="23" spans="1:13" ht="13.15" customHeight="1" x14ac:dyDescent="0.25">
      <c r="A23" s="570" t="s">
        <v>480</v>
      </c>
      <c r="B23" s="570"/>
      <c r="C23" s="570"/>
      <c r="D23" s="570"/>
      <c r="E23" s="570"/>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B7" sqref="B7:D20"/>
    </sheetView>
  </sheetViews>
  <sheetFormatPr defaultColWidth="9.28515625" defaultRowHeight="15" x14ac:dyDescent="0.25"/>
  <cols>
    <col min="1" max="1" width="15" style="2" customWidth="1"/>
    <col min="2" max="10" width="10.7109375" style="2" customWidth="1"/>
    <col min="11" max="16384" width="9.28515625" style="2"/>
  </cols>
  <sheetData>
    <row r="1" spans="1:13" s="34" customFormat="1" ht="13.15" customHeight="1" x14ac:dyDescent="0.2"/>
    <row r="2" spans="1:13" s="34" customFormat="1" ht="13.15" customHeight="1" x14ac:dyDescent="0.2">
      <c r="A2" s="576" t="s">
        <v>457</v>
      </c>
      <c r="B2" s="576"/>
      <c r="C2" s="576"/>
      <c r="D2" s="576"/>
      <c r="E2" s="576"/>
      <c r="F2" s="576"/>
      <c r="G2" s="576"/>
      <c r="H2" s="576"/>
      <c r="I2" s="576"/>
      <c r="J2" s="576"/>
      <c r="K2" s="576"/>
      <c r="L2" s="576"/>
      <c r="M2" s="576"/>
    </row>
    <row r="3" spans="1:13" s="34" customFormat="1" ht="13.15" customHeight="1" x14ac:dyDescent="0.2"/>
    <row r="4" spans="1:13" s="34" customFormat="1" ht="13.15" customHeight="1" x14ac:dyDescent="0.2">
      <c r="A4" s="588"/>
      <c r="B4" s="585">
        <v>2018</v>
      </c>
      <c r="C4" s="585"/>
      <c r="D4" s="585"/>
      <c r="E4" s="585">
        <f>+B4+1</f>
        <v>2019</v>
      </c>
      <c r="F4" s="585"/>
      <c r="G4" s="585"/>
      <c r="H4" s="585">
        <f>+E4+1</f>
        <v>2020</v>
      </c>
      <c r="I4" s="585"/>
      <c r="J4" s="585"/>
      <c r="K4" s="585">
        <f>+H4+1</f>
        <v>2021</v>
      </c>
      <c r="L4" s="585"/>
      <c r="M4" s="586"/>
    </row>
    <row r="5" spans="1:13" s="34" customFormat="1" ht="13.15" customHeight="1" x14ac:dyDescent="0.2">
      <c r="A5" s="589"/>
      <c r="B5" s="352" t="s">
        <v>396</v>
      </c>
      <c r="C5" s="352" t="s">
        <v>397</v>
      </c>
      <c r="D5" s="352" t="s">
        <v>398</v>
      </c>
      <c r="E5" s="352" t="s">
        <v>396</v>
      </c>
      <c r="F5" s="352" t="s">
        <v>397</v>
      </c>
      <c r="G5" s="352" t="s">
        <v>398</v>
      </c>
      <c r="H5" s="352" t="s">
        <v>396</v>
      </c>
      <c r="I5" s="352" t="s">
        <v>397</v>
      </c>
      <c r="J5" s="352" t="s">
        <v>398</v>
      </c>
      <c r="K5" s="352" t="s">
        <v>396</v>
      </c>
      <c r="L5" s="352" t="s">
        <v>397</v>
      </c>
      <c r="M5" s="353" t="s">
        <v>398</v>
      </c>
    </row>
    <row r="6" spans="1:13" s="34" customFormat="1" ht="13.15" customHeight="1" x14ac:dyDescent="0.2">
      <c r="A6" s="354" t="s">
        <v>38</v>
      </c>
      <c r="B6" s="355"/>
      <c r="C6" s="355"/>
      <c r="D6" s="355"/>
      <c r="E6" s="355"/>
      <c r="F6" s="355"/>
      <c r="G6" s="355"/>
      <c r="H6" s="355"/>
      <c r="I6" s="355"/>
      <c r="J6" s="355"/>
      <c r="K6" s="355"/>
      <c r="L6" s="355"/>
      <c r="M6" s="356"/>
    </row>
    <row r="7" spans="1:13" s="34" customFormat="1" ht="13.15" customHeight="1" x14ac:dyDescent="0.2">
      <c r="A7" s="357" t="s">
        <v>33</v>
      </c>
      <c r="B7" s="358">
        <v>0.628</v>
      </c>
      <c r="C7" s="358">
        <v>0.372</v>
      </c>
      <c r="D7" s="359">
        <v>25.6</v>
      </c>
      <c r="E7" s="358">
        <v>0.621</v>
      </c>
      <c r="F7" s="358">
        <v>0.379</v>
      </c>
      <c r="G7" s="359">
        <v>24.2</v>
      </c>
      <c r="H7" s="358">
        <v>0.61099999999999999</v>
      </c>
      <c r="I7" s="358">
        <v>0.38900000000000001</v>
      </c>
      <c r="J7" s="359">
        <v>22.199999999999996</v>
      </c>
      <c r="K7" s="360">
        <v>0.60299999999999998</v>
      </c>
      <c r="L7" s="358">
        <v>0.39700000000000002</v>
      </c>
      <c r="M7" s="361">
        <v>20.599999999999994</v>
      </c>
    </row>
    <row r="8" spans="1:13" s="34" customFormat="1" ht="13.15" customHeight="1" x14ac:dyDescent="0.2">
      <c r="A8" s="357" t="s">
        <v>34</v>
      </c>
      <c r="B8" s="358">
        <v>0.49199999999999999</v>
      </c>
      <c r="C8" s="358">
        <v>0.50800000000000001</v>
      </c>
      <c r="D8" s="359">
        <v>-1.6000000000000014</v>
      </c>
      <c r="E8" s="358">
        <v>0.48899999999999999</v>
      </c>
      <c r="F8" s="358">
        <v>0.51100000000000001</v>
      </c>
      <c r="G8" s="359">
        <v>-2.200000000000002</v>
      </c>
      <c r="H8" s="358">
        <v>0.48499999999999999</v>
      </c>
      <c r="I8" s="358">
        <v>0.51500000000000001</v>
      </c>
      <c r="J8" s="359">
        <v>-3.0000000000000027</v>
      </c>
      <c r="K8" s="360">
        <v>0.47699999999999998</v>
      </c>
      <c r="L8" s="358">
        <v>0.52300000000000002</v>
      </c>
      <c r="M8" s="361">
        <v>-4.6000000000000041</v>
      </c>
    </row>
    <row r="9" spans="1:13" s="34" customFormat="1" ht="13.15" customHeight="1" x14ac:dyDescent="0.2">
      <c r="A9" s="357" t="s">
        <v>35</v>
      </c>
      <c r="B9" s="358">
        <v>0.41699999999999998</v>
      </c>
      <c r="C9" s="358">
        <v>0.58299999999999996</v>
      </c>
      <c r="D9" s="359">
        <v>-16.599999999999998</v>
      </c>
      <c r="E9" s="358">
        <v>0.41</v>
      </c>
      <c r="F9" s="358">
        <v>0.59</v>
      </c>
      <c r="G9" s="359">
        <v>-18</v>
      </c>
      <c r="H9" s="358">
        <v>0.40899999999999997</v>
      </c>
      <c r="I9" s="358">
        <v>0.59099999999999997</v>
      </c>
      <c r="J9" s="359">
        <v>-18.2</v>
      </c>
      <c r="K9" s="360">
        <v>0.39900000000000002</v>
      </c>
      <c r="L9" s="358">
        <v>0.60099999999999998</v>
      </c>
      <c r="M9" s="361">
        <v>-20.199999999999996</v>
      </c>
    </row>
    <row r="10" spans="1:13" s="34" customFormat="1" ht="13.15" customHeight="1" x14ac:dyDescent="0.2">
      <c r="A10" s="357" t="s">
        <v>36</v>
      </c>
      <c r="B10" s="358">
        <v>0.28599999999999998</v>
      </c>
      <c r="C10" s="358">
        <v>0.71399999999999997</v>
      </c>
      <c r="D10" s="359">
        <v>-42.8</v>
      </c>
      <c r="E10" s="358">
        <v>0.32500000000000001</v>
      </c>
      <c r="F10" s="358">
        <v>0.67500000000000004</v>
      </c>
      <c r="G10" s="359">
        <v>-35</v>
      </c>
      <c r="H10" s="358">
        <v>0.32</v>
      </c>
      <c r="I10" s="358">
        <v>0.68</v>
      </c>
      <c r="J10" s="359">
        <v>-36.000000000000007</v>
      </c>
      <c r="K10" s="360">
        <v>0.35499999999999998</v>
      </c>
      <c r="L10" s="358">
        <v>0.64500000000000002</v>
      </c>
      <c r="M10" s="361">
        <v>-29.000000000000004</v>
      </c>
    </row>
    <row r="11" spans="1:13" s="34" customFormat="1" ht="13.15" customHeight="1" x14ac:dyDescent="0.2">
      <c r="A11" s="354" t="s">
        <v>39</v>
      </c>
      <c r="B11" s="362"/>
      <c r="C11" s="362"/>
      <c r="D11" s="363"/>
      <c r="E11" s="362"/>
      <c r="F11" s="362"/>
      <c r="G11" s="363"/>
      <c r="H11" s="362"/>
      <c r="I11" s="362"/>
      <c r="J11" s="363"/>
      <c r="K11" s="362"/>
      <c r="L11" s="362"/>
      <c r="M11" s="364"/>
    </row>
    <row r="12" spans="1:13" s="34" customFormat="1" ht="13.15" customHeight="1" x14ac:dyDescent="0.2">
      <c r="A12" s="357" t="s">
        <v>33</v>
      </c>
      <c r="B12" s="358">
        <v>0.61599999999999999</v>
      </c>
      <c r="C12" s="358">
        <v>0.38400000000000001</v>
      </c>
      <c r="D12" s="359">
        <v>23.2</v>
      </c>
      <c r="E12" s="358">
        <v>0.61499999999999999</v>
      </c>
      <c r="F12" s="358">
        <v>0.38500000000000001</v>
      </c>
      <c r="G12" s="359">
        <v>23</v>
      </c>
      <c r="H12" s="358">
        <v>0.60799999999999998</v>
      </c>
      <c r="I12" s="358">
        <v>0.39200000000000002</v>
      </c>
      <c r="J12" s="359">
        <v>21.599999999999998</v>
      </c>
      <c r="K12" s="360">
        <v>0.59799999999999998</v>
      </c>
      <c r="L12" s="358">
        <v>0.40200000000000002</v>
      </c>
      <c r="M12" s="361">
        <v>19.599999999999994</v>
      </c>
    </row>
    <row r="13" spans="1:13" s="34" customFormat="1" ht="13.15" customHeight="1" x14ac:dyDescent="0.2">
      <c r="A13" s="357" t="s">
        <v>34</v>
      </c>
      <c r="B13" s="358">
        <v>0.49299999999999999</v>
      </c>
      <c r="C13" s="358">
        <v>0.50700000000000001</v>
      </c>
      <c r="D13" s="359">
        <v>-1.4000000000000012</v>
      </c>
      <c r="E13" s="358">
        <v>0.48599999999999999</v>
      </c>
      <c r="F13" s="358">
        <v>0.51400000000000001</v>
      </c>
      <c r="G13" s="359">
        <v>-2.8000000000000025</v>
      </c>
      <c r="H13" s="358">
        <v>0.48399999999999999</v>
      </c>
      <c r="I13" s="358">
        <v>0.51600000000000001</v>
      </c>
      <c r="J13" s="359">
        <v>-3.2000000000000028</v>
      </c>
      <c r="K13" s="360">
        <v>0.46700000000000003</v>
      </c>
      <c r="L13" s="358">
        <v>0.53300000000000003</v>
      </c>
      <c r="M13" s="361">
        <v>-6.6000000000000005</v>
      </c>
    </row>
    <row r="14" spans="1:13" s="34" customFormat="1" ht="13.15" customHeight="1" x14ac:dyDescent="0.2">
      <c r="A14" s="357" t="s">
        <v>35</v>
      </c>
      <c r="B14" s="358">
        <v>0.33200000000000002</v>
      </c>
      <c r="C14" s="358">
        <v>0.66800000000000004</v>
      </c>
      <c r="D14" s="359">
        <v>-33.6</v>
      </c>
      <c r="E14" s="358">
        <v>0.36799999999999999</v>
      </c>
      <c r="F14" s="358">
        <v>0.63200000000000001</v>
      </c>
      <c r="G14" s="359">
        <v>-26.400000000000002</v>
      </c>
      <c r="H14" s="358">
        <v>0.36299999999999999</v>
      </c>
      <c r="I14" s="358">
        <v>0.63700000000000001</v>
      </c>
      <c r="J14" s="359">
        <v>-27.400000000000002</v>
      </c>
      <c r="K14" s="365">
        <v>0.35699999999999998</v>
      </c>
      <c r="L14" s="366">
        <v>0.64300000000000002</v>
      </c>
      <c r="M14" s="361">
        <v>-28.6</v>
      </c>
    </row>
    <row r="15" spans="1:13" s="34" customFormat="1" ht="13.15" customHeight="1" x14ac:dyDescent="0.2">
      <c r="A15" s="357" t="s">
        <v>36</v>
      </c>
      <c r="B15" s="358">
        <v>0.628</v>
      </c>
      <c r="C15" s="358">
        <v>0.372</v>
      </c>
      <c r="D15" s="359">
        <v>25.6</v>
      </c>
      <c r="E15" s="358">
        <v>0.68</v>
      </c>
      <c r="F15" s="358">
        <v>0.32</v>
      </c>
      <c r="G15" s="359">
        <v>36.000000000000007</v>
      </c>
      <c r="H15" s="358">
        <v>0.67400000000000004</v>
      </c>
      <c r="I15" s="358">
        <v>0.32600000000000001</v>
      </c>
      <c r="J15" s="359">
        <v>34.800000000000004</v>
      </c>
      <c r="K15" s="365">
        <v>0.70599999999999996</v>
      </c>
      <c r="L15" s="366">
        <v>0.29399999999999998</v>
      </c>
      <c r="M15" s="361">
        <v>41.199999999999996</v>
      </c>
    </row>
    <row r="16" spans="1:13" s="34" customFormat="1" ht="13.15" customHeight="1" x14ac:dyDescent="0.2">
      <c r="A16" s="354" t="s">
        <v>40</v>
      </c>
      <c r="B16" s="362"/>
      <c r="C16" s="362"/>
      <c r="D16" s="363"/>
      <c r="E16" s="362"/>
      <c r="F16" s="362"/>
      <c r="G16" s="363"/>
      <c r="H16" s="362"/>
      <c r="I16" s="362"/>
      <c r="J16" s="363"/>
      <c r="K16" s="362"/>
      <c r="L16" s="362"/>
      <c r="M16" s="364"/>
    </row>
    <row r="17" spans="1:13" s="34" customFormat="1" ht="13.15" customHeight="1" x14ac:dyDescent="0.2">
      <c r="A17" s="357" t="s">
        <v>33</v>
      </c>
      <c r="B17" s="358">
        <v>0.53900000000000003</v>
      </c>
      <c r="C17" s="358">
        <v>0.46100000000000002</v>
      </c>
      <c r="D17" s="359">
        <v>7.8000000000000016</v>
      </c>
      <c r="E17" s="358">
        <v>0.55400000000000005</v>
      </c>
      <c r="F17" s="358">
        <v>0.44600000000000001</v>
      </c>
      <c r="G17" s="359">
        <v>10.800000000000004</v>
      </c>
      <c r="H17" s="358">
        <v>0.54500000000000004</v>
      </c>
      <c r="I17" s="358">
        <v>0.45500000000000002</v>
      </c>
      <c r="J17" s="359">
        <v>9.0000000000000018</v>
      </c>
      <c r="K17" s="360">
        <v>0.53200000000000003</v>
      </c>
      <c r="L17" s="358">
        <v>0.46800000000000003</v>
      </c>
      <c r="M17" s="361">
        <v>6.4</v>
      </c>
    </row>
    <row r="18" spans="1:13" s="34" customFormat="1" ht="13.15" customHeight="1" x14ac:dyDescent="0.2">
      <c r="A18" s="357" t="s">
        <v>34</v>
      </c>
      <c r="B18" s="358">
        <v>0.47299999999999998</v>
      </c>
      <c r="C18" s="358">
        <v>0.52700000000000002</v>
      </c>
      <c r="D18" s="359">
        <v>-5.4000000000000048</v>
      </c>
      <c r="E18" s="358">
        <v>0.47</v>
      </c>
      <c r="F18" s="358">
        <v>0.53</v>
      </c>
      <c r="G18" s="359">
        <v>-6.0000000000000053</v>
      </c>
      <c r="H18" s="358">
        <v>0.47799999999999998</v>
      </c>
      <c r="I18" s="358">
        <v>0.52200000000000002</v>
      </c>
      <c r="J18" s="359">
        <v>-4.4000000000000039</v>
      </c>
      <c r="K18" s="360">
        <v>0.47599999999999998</v>
      </c>
      <c r="L18" s="358">
        <v>0.52400000000000002</v>
      </c>
      <c r="M18" s="361">
        <v>-4.8000000000000043</v>
      </c>
    </row>
    <row r="19" spans="1:13" s="34" customFormat="1" ht="13.15" customHeight="1" x14ac:dyDescent="0.2">
      <c r="A19" s="357" t="s">
        <v>35</v>
      </c>
      <c r="B19" s="358">
        <v>0.41599999999999998</v>
      </c>
      <c r="C19" s="358">
        <v>0.58399999999999996</v>
      </c>
      <c r="D19" s="359">
        <v>-16.799999999999997</v>
      </c>
      <c r="E19" s="358">
        <v>0.44400000000000001</v>
      </c>
      <c r="F19" s="358">
        <v>0.55600000000000005</v>
      </c>
      <c r="G19" s="359">
        <v>-11.200000000000005</v>
      </c>
      <c r="H19" s="358">
        <v>0.45100000000000001</v>
      </c>
      <c r="I19" s="358">
        <v>0.54900000000000004</v>
      </c>
      <c r="J19" s="359">
        <v>-9.8000000000000025</v>
      </c>
      <c r="K19" s="360">
        <v>0.44</v>
      </c>
      <c r="L19" s="358">
        <v>0.56000000000000005</v>
      </c>
      <c r="M19" s="361">
        <v>-12.000000000000005</v>
      </c>
    </row>
    <row r="20" spans="1:13" s="34" customFormat="1" ht="13.15" customHeight="1" x14ac:dyDescent="0.2">
      <c r="A20" s="367" t="s">
        <v>36</v>
      </c>
      <c r="B20" s="368">
        <v>0</v>
      </c>
      <c r="C20" s="368">
        <v>0</v>
      </c>
      <c r="D20" s="369">
        <v>0</v>
      </c>
      <c r="E20" s="368">
        <v>0</v>
      </c>
      <c r="F20" s="368">
        <v>0</v>
      </c>
      <c r="G20" s="369">
        <v>0</v>
      </c>
      <c r="H20" s="368">
        <v>0</v>
      </c>
      <c r="I20" s="368">
        <v>0</v>
      </c>
      <c r="J20" s="369">
        <v>0</v>
      </c>
      <c r="K20" s="370">
        <v>0</v>
      </c>
      <c r="L20" s="368">
        <v>0</v>
      </c>
      <c r="M20" s="371">
        <v>0</v>
      </c>
    </row>
    <row r="21" spans="1:13" ht="13.15" customHeight="1" x14ac:dyDescent="0.25">
      <c r="A21" s="1" t="s">
        <v>17</v>
      </c>
    </row>
    <row r="22" spans="1:13" ht="13.15" customHeight="1" x14ac:dyDescent="0.25">
      <c r="A22" s="587" t="s">
        <v>37</v>
      </c>
      <c r="B22" s="587"/>
      <c r="C22" s="587"/>
      <c r="D22" s="587"/>
      <c r="E22" s="587"/>
      <c r="F22" s="587"/>
      <c r="G22" s="587"/>
      <c r="H22" s="587"/>
      <c r="I22" s="587"/>
      <c r="J22" s="587"/>
      <c r="K22" s="587"/>
      <c r="L22" s="587"/>
      <c r="M22" s="587"/>
    </row>
    <row r="23" spans="1:13" ht="13.15" customHeight="1" x14ac:dyDescent="0.25">
      <c r="A23" s="570" t="s">
        <v>480</v>
      </c>
      <c r="B23" s="570"/>
      <c r="C23" s="570"/>
      <c r="D23" s="570"/>
      <c r="E23" s="570"/>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F6" sqref="F6"/>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6" t="s">
        <v>458</v>
      </c>
      <c r="B2" s="576"/>
      <c r="C2" s="576"/>
      <c r="D2" s="576"/>
      <c r="E2" s="576"/>
      <c r="F2" s="576"/>
    </row>
    <row r="3" spans="1:6" s="34" customFormat="1" ht="13.15" customHeight="1" x14ac:dyDescent="0.2"/>
    <row r="4" spans="1:6" s="34" customFormat="1" ht="13.15" customHeight="1" x14ac:dyDescent="0.2">
      <c r="A4" s="307"/>
      <c r="B4" s="308">
        <v>2018</v>
      </c>
      <c r="C4" s="194">
        <f>+B4+1</f>
        <v>2019</v>
      </c>
      <c r="D4" s="194">
        <f>+C4+1</f>
        <v>2020</v>
      </c>
      <c r="E4" s="194">
        <f>+D4+1</f>
        <v>2021</v>
      </c>
      <c r="F4" s="196" t="s">
        <v>12</v>
      </c>
    </row>
    <row r="5" spans="1:6" s="34" customFormat="1" ht="13.15" customHeight="1" x14ac:dyDescent="0.2">
      <c r="A5" s="372" t="s">
        <v>211</v>
      </c>
      <c r="B5" s="373"/>
      <c r="C5" s="374"/>
      <c r="D5" s="373"/>
      <c r="E5" s="373"/>
      <c r="F5" s="375"/>
    </row>
    <row r="6" spans="1:6" s="34" customFormat="1" ht="13.15" customHeight="1" x14ac:dyDescent="0.2">
      <c r="A6" s="376" t="s">
        <v>41</v>
      </c>
      <c r="B6" s="377">
        <v>48.54</v>
      </c>
      <c r="C6" s="377">
        <v>48.88</v>
      </c>
      <c r="D6" s="377">
        <v>49.15</v>
      </c>
      <c r="E6" s="377">
        <v>49.53</v>
      </c>
      <c r="F6" s="378">
        <v>49.024999999999999</v>
      </c>
    </row>
    <row r="7" spans="1:6" s="34" customFormat="1" ht="13.15" customHeight="1" x14ac:dyDescent="0.2">
      <c r="A7" s="376" t="s">
        <v>42</v>
      </c>
      <c r="B7" s="379"/>
      <c r="C7" s="380">
        <v>7.004532344458303E-3</v>
      </c>
      <c r="D7" s="380">
        <v>5.5237315875613646E-3</v>
      </c>
      <c r="E7" s="380">
        <v>7.7314343845371614E-3</v>
      </c>
      <c r="F7" s="381">
        <v>6.7532327721856094E-3</v>
      </c>
    </row>
    <row r="8" spans="1:6" s="34" customFormat="1" ht="13.15" customHeight="1" x14ac:dyDescent="0.2">
      <c r="A8" s="382" t="s">
        <v>212</v>
      </c>
      <c r="B8" s="383"/>
      <c r="C8" s="384"/>
      <c r="D8" s="383"/>
      <c r="E8" s="383"/>
      <c r="F8" s="385"/>
    </row>
    <row r="9" spans="1:6" s="34" customFormat="1" ht="13.15" customHeight="1" x14ac:dyDescent="0.2">
      <c r="A9" s="376" t="s">
        <v>11</v>
      </c>
      <c r="B9" s="379">
        <v>50.614802720273225</v>
      </c>
      <c r="C9" s="379">
        <v>51.372844166206342</v>
      </c>
      <c r="D9" s="379">
        <v>51.549618736383444</v>
      </c>
      <c r="E9" s="379">
        <v>52.227577487452585</v>
      </c>
      <c r="F9" s="386">
        <v>51.441210777578895</v>
      </c>
    </row>
    <row r="10" spans="1:6" s="34" customFormat="1" ht="13.15" customHeight="1" x14ac:dyDescent="0.2">
      <c r="A10" s="376" t="s">
        <v>12</v>
      </c>
      <c r="B10" s="379">
        <v>50.398818695428865</v>
      </c>
      <c r="C10" s="379">
        <v>50.477487939967844</v>
      </c>
      <c r="D10" s="379">
        <v>51.249619209748232</v>
      </c>
      <c r="E10" s="379">
        <v>51.451124392220414</v>
      </c>
      <c r="F10" s="386">
        <v>50.894262559341335</v>
      </c>
    </row>
    <row r="11" spans="1:6" s="34" customFormat="1" ht="13.15" customHeight="1" x14ac:dyDescent="0.2">
      <c r="A11" s="376" t="s">
        <v>13</v>
      </c>
      <c r="B11" s="379">
        <v>36.101534645791354</v>
      </c>
      <c r="C11" s="379">
        <v>36.847904431393488</v>
      </c>
      <c r="D11" s="379">
        <v>34.843351403061227</v>
      </c>
      <c r="E11" s="379">
        <v>36.466939730836742</v>
      </c>
      <c r="F11" s="386">
        <v>36.064932552770706</v>
      </c>
    </row>
    <row r="12" spans="1:6" s="34" customFormat="1" ht="13.15" customHeight="1" x14ac:dyDescent="0.2">
      <c r="A12" s="382" t="s">
        <v>213</v>
      </c>
      <c r="B12" s="383"/>
      <c r="C12" s="384"/>
      <c r="D12" s="383"/>
      <c r="E12" s="383"/>
      <c r="F12" s="387"/>
    </row>
    <row r="13" spans="1:6" s="34" customFormat="1" ht="13.15" customHeight="1" x14ac:dyDescent="0.2">
      <c r="A13" s="376" t="s">
        <v>3</v>
      </c>
      <c r="B13" s="379">
        <v>50.667355013362027</v>
      </c>
      <c r="C13" s="379">
        <v>51.04570866003305</v>
      </c>
      <c r="D13" s="379">
        <v>50.04039053734693</v>
      </c>
      <c r="E13" s="379">
        <v>50.474202935222671</v>
      </c>
      <c r="F13" s="386">
        <v>50.556914286491171</v>
      </c>
    </row>
    <row r="14" spans="1:6" s="34" customFormat="1" ht="13.15" customHeight="1" x14ac:dyDescent="0.2">
      <c r="A14" s="376" t="s">
        <v>4</v>
      </c>
      <c r="B14" s="379">
        <v>49.196000328515112</v>
      </c>
      <c r="C14" s="379">
        <v>50.116828087167072</v>
      </c>
      <c r="D14" s="379">
        <v>36.978909798831928</v>
      </c>
      <c r="E14" s="379">
        <v>38.207661903314076</v>
      </c>
      <c r="F14" s="386">
        <v>43.62485002945705</v>
      </c>
    </row>
    <row r="15" spans="1:6" s="34" customFormat="1" ht="13.15" customHeight="1" x14ac:dyDescent="0.2">
      <c r="A15" s="388" t="s">
        <v>5</v>
      </c>
      <c r="B15" s="389">
        <v>33.71486544211875</v>
      </c>
      <c r="C15" s="389">
        <v>35.499206349206347</v>
      </c>
      <c r="D15" s="389">
        <v>34.843351403061227</v>
      </c>
      <c r="E15" s="389">
        <v>36.466939730836742</v>
      </c>
      <c r="F15" s="390">
        <v>35.131090731305768</v>
      </c>
    </row>
    <row r="16" spans="1:6" ht="13.15" customHeight="1" x14ac:dyDescent="0.25">
      <c r="A16" s="1" t="s">
        <v>17</v>
      </c>
    </row>
    <row r="17" spans="1:5" ht="13.15" customHeight="1" x14ac:dyDescent="0.25">
      <c r="A17" s="570" t="s">
        <v>480</v>
      </c>
      <c r="B17" s="570"/>
      <c r="C17" s="570"/>
      <c r="D17" s="570"/>
      <c r="E17" s="570"/>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F28" sqref="F28"/>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6" t="s">
        <v>459</v>
      </c>
      <c r="B2" s="576"/>
      <c r="C2" s="576"/>
      <c r="D2" s="576"/>
      <c r="E2" s="576"/>
      <c r="F2" s="576"/>
    </row>
    <row r="3" spans="1:6" s="34" customFormat="1" ht="13.15" customHeight="1" x14ac:dyDescent="0.2"/>
    <row r="4" spans="1:6" s="34" customFormat="1" ht="13.15" customHeight="1" x14ac:dyDescent="0.2">
      <c r="A4" s="307"/>
      <c r="B4" s="308">
        <v>2018</v>
      </c>
      <c r="C4" s="194">
        <v>2019</v>
      </c>
      <c r="D4" s="194">
        <v>2020</v>
      </c>
      <c r="E4" s="194">
        <v>2021</v>
      </c>
      <c r="F4" s="196" t="s">
        <v>12</v>
      </c>
    </row>
    <row r="5" spans="1:6" s="34" customFormat="1" ht="13.15" customHeight="1" x14ac:dyDescent="0.2">
      <c r="A5" s="372" t="s">
        <v>214</v>
      </c>
      <c r="B5" s="373"/>
      <c r="C5" s="374"/>
      <c r="D5" s="373"/>
      <c r="E5" s="373"/>
      <c r="F5" s="375"/>
    </row>
    <row r="6" spans="1:6" s="34" customFormat="1" ht="13.15" customHeight="1" x14ac:dyDescent="0.2">
      <c r="A6" s="376" t="s">
        <v>41</v>
      </c>
      <c r="B6" s="391">
        <v>21.5</v>
      </c>
      <c r="C6" s="391">
        <v>21.2</v>
      </c>
      <c r="D6" s="391">
        <v>21.1</v>
      </c>
      <c r="E6" s="391">
        <v>21</v>
      </c>
      <c r="F6" s="392">
        <v>21.200000000000003</v>
      </c>
    </row>
    <row r="7" spans="1:6" s="34" customFormat="1" ht="13.15" customHeight="1" x14ac:dyDescent="0.2">
      <c r="A7" s="376" t="s">
        <v>42</v>
      </c>
      <c r="B7" s="393"/>
      <c r="C7" s="394">
        <v>-1.3953488372093092E-2</v>
      </c>
      <c r="D7" s="394">
        <v>-4.7169811320754151E-3</v>
      </c>
      <c r="E7" s="394">
        <v>-4.7393364928910442E-3</v>
      </c>
      <c r="F7" s="395">
        <v>-7.8032686656865176E-3</v>
      </c>
    </row>
    <row r="8" spans="1:6" s="34" customFormat="1" ht="13.15" customHeight="1" x14ac:dyDescent="0.2">
      <c r="A8" s="382" t="s">
        <v>212</v>
      </c>
      <c r="B8" s="396"/>
      <c r="C8" s="397"/>
      <c r="D8" s="396"/>
      <c r="E8" s="396"/>
      <c r="F8" s="398"/>
    </row>
    <row r="9" spans="1:6" s="34" customFormat="1" ht="13.15" customHeight="1" x14ac:dyDescent="0.2">
      <c r="A9" s="376" t="s">
        <v>11</v>
      </c>
      <c r="B9" s="393">
        <v>24.2</v>
      </c>
      <c r="C9" s="393">
        <v>24.4</v>
      </c>
      <c r="D9" s="393">
        <v>24.1</v>
      </c>
      <c r="E9" s="393">
        <v>24.1</v>
      </c>
      <c r="F9" s="399">
        <v>24.199999999999996</v>
      </c>
    </row>
    <row r="10" spans="1:6" s="34" customFormat="1" ht="13.15" customHeight="1" x14ac:dyDescent="0.2">
      <c r="A10" s="376" t="s">
        <v>12</v>
      </c>
      <c r="B10" s="393">
        <v>23</v>
      </c>
      <c r="C10" s="393">
        <v>23</v>
      </c>
      <c r="D10" s="393">
        <v>23</v>
      </c>
      <c r="E10" s="393">
        <v>23.7</v>
      </c>
      <c r="F10" s="399">
        <v>23.175000000000001</v>
      </c>
    </row>
    <row r="11" spans="1:6" s="34" customFormat="1" ht="13.15" customHeight="1" x14ac:dyDescent="0.2">
      <c r="A11" s="376" t="s">
        <v>13</v>
      </c>
      <c r="B11" s="393">
        <v>6.3</v>
      </c>
      <c r="C11" s="393">
        <v>6.4</v>
      </c>
      <c r="D11" s="393">
        <v>4.7</v>
      </c>
      <c r="E11" s="393">
        <v>5.2</v>
      </c>
      <c r="F11" s="399">
        <v>5.6499999999999995</v>
      </c>
    </row>
    <row r="12" spans="1:6" s="34" customFormat="1" ht="13.15" customHeight="1" x14ac:dyDescent="0.2">
      <c r="A12" s="382" t="s">
        <v>213</v>
      </c>
      <c r="B12" s="396"/>
      <c r="C12" s="397"/>
      <c r="D12" s="396"/>
      <c r="E12" s="396"/>
      <c r="F12" s="398"/>
    </row>
    <row r="13" spans="1:6" s="34" customFormat="1" ht="13.15" customHeight="1" x14ac:dyDescent="0.2">
      <c r="A13" s="376" t="s">
        <v>3</v>
      </c>
      <c r="B13" s="393">
        <v>24.2</v>
      </c>
      <c r="C13" s="393">
        <v>24</v>
      </c>
      <c r="D13" s="393">
        <v>22.2</v>
      </c>
      <c r="E13" s="393">
        <v>22.1</v>
      </c>
      <c r="F13" s="399">
        <v>23.125</v>
      </c>
    </row>
    <row r="14" spans="1:6" s="34" customFormat="1" ht="13.15" customHeight="1" x14ac:dyDescent="0.2">
      <c r="A14" s="376" t="s">
        <v>4</v>
      </c>
      <c r="B14" s="393">
        <v>22.1</v>
      </c>
      <c r="C14" s="393">
        <v>22.4</v>
      </c>
      <c r="D14" s="393">
        <v>7</v>
      </c>
      <c r="E14" s="393">
        <v>7.8</v>
      </c>
      <c r="F14" s="399">
        <v>14.824999999999999</v>
      </c>
    </row>
    <row r="15" spans="1:6" s="34" customFormat="1" ht="13.15" customHeight="1" x14ac:dyDescent="0.2">
      <c r="A15" s="388" t="s">
        <v>5</v>
      </c>
      <c r="B15" s="400">
        <v>3.8</v>
      </c>
      <c r="C15" s="400">
        <v>5.2</v>
      </c>
      <c r="D15" s="400">
        <v>4.7</v>
      </c>
      <c r="E15" s="400">
        <v>5.2</v>
      </c>
      <c r="F15" s="401">
        <v>4.7249999999999996</v>
      </c>
    </row>
    <row r="16" spans="1:6" ht="13.15" customHeight="1" x14ac:dyDescent="0.25">
      <c r="A16" s="1" t="s">
        <v>17</v>
      </c>
    </row>
    <row r="17" spans="1:5" ht="13.15" customHeight="1" x14ac:dyDescent="0.25">
      <c r="A17" s="570" t="s">
        <v>480</v>
      </c>
      <c r="B17" s="570"/>
      <c r="C17" s="570"/>
      <c r="D17" s="570"/>
      <c r="E17" s="570"/>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D7" sqref="D7"/>
    </sheetView>
  </sheetViews>
  <sheetFormatPr defaultColWidth="9.28515625" defaultRowHeight="15" x14ac:dyDescent="0.25"/>
  <cols>
    <col min="1" max="1" width="31" style="2" customWidth="1"/>
    <col min="2" max="4" width="10.7109375" style="2" customWidth="1"/>
    <col min="5" max="16384" width="9.28515625" style="2"/>
  </cols>
  <sheetData>
    <row r="1" spans="1:14" s="34" customFormat="1" ht="13.15" customHeight="1" x14ac:dyDescent="0.2"/>
    <row r="2" spans="1:14" s="34" customFormat="1" ht="26.1" customHeight="1" x14ac:dyDescent="0.2">
      <c r="A2" s="576" t="s">
        <v>460</v>
      </c>
      <c r="B2" s="576"/>
      <c r="C2" s="576"/>
      <c r="D2" s="576"/>
      <c r="E2" s="576"/>
      <c r="F2" s="56"/>
      <c r="G2" s="56"/>
      <c r="H2" s="56"/>
      <c r="I2" s="56"/>
      <c r="J2" s="56"/>
      <c r="K2" s="56"/>
      <c r="L2" s="56"/>
      <c r="M2" s="56"/>
      <c r="N2" s="56"/>
    </row>
    <row r="3" spans="1:14" s="34" customFormat="1" ht="13.15" customHeight="1" x14ac:dyDescent="0.2"/>
    <row r="4" spans="1:14" s="34" customFormat="1" ht="13.15" customHeight="1" x14ac:dyDescent="0.2">
      <c r="A4" s="307"/>
      <c r="B4" s="308" t="s">
        <v>43</v>
      </c>
      <c r="C4" s="194" t="s">
        <v>44</v>
      </c>
      <c r="D4" s="194" t="s">
        <v>6</v>
      </c>
      <c r="E4" s="196" t="s">
        <v>73</v>
      </c>
    </row>
    <row r="5" spans="1:14" s="34" customFormat="1" ht="13.15" customHeight="1" x14ac:dyDescent="0.2">
      <c r="A5" s="402" t="s">
        <v>74</v>
      </c>
      <c r="B5" s="403">
        <v>18486</v>
      </c>
      <c r="C5" s="403">
        <v>18714</v>
      </c>
      <c r="D5" s="403">
        <f>+C5+B5</f>
        <v>37200</v>
      </c>
      <c r="E5" s="404">
        <v>0.86890607115326213</v>
      </c>
    </row>
    <row r="6" spans="1:14" s="34" customFormat="1" ht="13.15" customHeight="1" x14ac:dyDescent="0.2">
      <c r="A6" s="405" t="s">
        <v>75</v>
      </c>
      <c r="B6" s="406">
        <v>81</v>
      </c>
      <c r="C6" s="406">
        <v>154</v>
      </c>
      <c r="D6" s="406">
        <v>235</v>
      </c>
      <c r="E6" s="404">
        <v>5.4894998715223431E-3</v>
      </c>
    </row>
    <row r="7" spans="1:14" s="34" customFormat="1" ht="13.15" customHeight="1" x14ac:dyDescent="0.2">
      <c r="A7" s="405" t="s">
        <v>76</v>
      </c>
      <c r="B7" s="406">
        <v>2322</v>
      </c>
      <c r="C7" s="406">
        <v>3001</v>
      </c>
      <c r="D7" s="406">
        <v>5323</v>
      </c>
      <c r="E7" s="404">
        <v>0.12534301198346143</v>
      </c>
    </row>
    <row r="8" spans="1:14" s="34" customFormat="1" ht="13.15" customHeight="1" x14ac:dyDescent="0.2">
      <c r="A8" s="405" t="s">
        <v>77</v>
      </c>
      <c r="B8" s="407">
        <v>29</v>
      </c>
      <c r="C8" s="407">
        <v>25</v>
      </c>
      <c r="D8" s="407">
        <v>54</v>
      </c>
      <c r="E8" s="408">
        <v>1.2614169917540704E-3</v>
      </c>
    </row>
    <row r="9" spans="1:14" s="34" customFormat="1" ht="13.15" customHeight="1" x14ac:dyDescent="0.2">
      <c r="A9" s="411" t="s">
        <v>6</v>
      </c>
      <c r="B9" s="409">
        <f>+SUM(B5:B8)</f>
        <v>20918</v>
      </c>
      <c r="C9" s="409">
        <v>21894</v>
      </c>
      <c r="D9" s="409">
        <f>+SUM(D5:D8)</f>
        <v>42812</v>
      </c>
      <c r="E9" s="410">
        <v>1</v>
      </c>
    </row>
    <row r="10" spans="1:14" ht="13.15" customHeight="1" x14ac:dyDescent="0.25">
      <c r="A10" s="1" t="s">
        <v>17</v>
      </c>
    </row>
    <row r="11" spans="1:14" ht="13.15" customHeight="1" x14ac:dyDescent="0.25">
      <c r="A11" s="570" t="s">
        <v>480</v>
      </c>
      <c r="B11" s="570"/>
      <c r="C11" s="570"/>
      <c r="D11" s="570"/>
      <c r="E11" s="570"/>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O31" sqref="O31"/>
    </sheetView>
  </sheetViews>
  <sheetFormatPr defaultColWidth="9.28515625" defaultRowHeight="15" x14ac:dyDescent="0.25"/>
  <cols>
    <col min="1" max="1" width="41.7109375" style="2" customWidth="1"/>
    <col min="2" max="5" width="10.7109375" style="2" customWidth="1"/>
    <col min="6" max="16384" width="9.28515625" style="2"/>
  </cols>
  <sheetData>
    <row r="1" spans="1:9" s="34" customFormat="1" ht="13.15" customHeight="1" x14ac:dyDescent="0.2"/>
    <row r="2" spans="1:9" s="34" customFormat="1" ht="13.15" customHeight="1" x14ac:dyDescent="0.2">
      <c r="A2" s="576" t="s">
        <v>472</v>
      </c>
      <c r="B2" s="576"/>
      <c r="C2" s="576"/>
      <c r="D2" s="576"/>
      <c r="E2" s="576"/>
      <c r="F2" s="576"/>
      <c r="G2" s="56"/>
      <c r="H2" s="56"/>
      <c r="I2" s="56"/>
    </row>
    <row r="3" spans="1:9" s="34" customFormat="1" ht="13.15" customHeight="1" x14ac:dyDescent="0.2"/>
    <row r="4" spans="1:9" s="34" customFormat="1" ht="13.15" customHeight="1" x14ac:dyDescent="0.2">
      <c r="A4" s="156"/>
      <c r="B4" s="157">
        <v>2018</v>
      </c>
      <c r="C4" s="157">
        <v>2019</v>
      </c>
      <c r="D4" s="157">
        <v>2020</v>
      </c>
      <c r="E4" s="157">
        <v>2021</v>
      </c>
      <c r="F4" s="158" t="s">
        <v>12</v>
      </c>
    </row>
    <row r="5" spans="1:9" s="34" customFormat="1" ht="13.15" customHeight="1" x14ac:dyDescent="0.2">
      <c r="A5" s="159" t="s">
        <v>79</v>
      </c>
      <c r="B5" s="160"/>
      <c r="C5" s="161"/>
      <c r="D5" s="161"/>
      <c r="E5" s="161"/>
      <c r="F5" s="162"/>
    </row>
    <row r="6" spans="1:9" s="34" customFormat="1" ht="13.15" customHeight="1" x14ac:dyDescent="0.2">
      <c r="A6" s="163" t="s">
        <v>6</v>
      </c>
      <c r="B6" s="164">
        <v>44727</v>
      </c>
      <c r="C6" s="165">
        <v>44261</v>
      </c>
      <c r="D6" s="165">
        <v>43561</v>
      </c>
      <c r="E6" s="165">
        <v>43226</v>
      </c>
      <c r="F6" s="166" t="s">
        <v>0</v>
      </c>
    </row>
    <row r="7" spans="1:9" s="34" customFormat="1" ht="13.15" customHeight="1" x14ac:dyDescent="0.2">
      <c r="A7" s="167" t="s">
        <v>385</v>
      </c>
      <c r="B7" s="168">
        <v>0.99453005136415185</v>
      </c>
      <c r="C7" s="169">
        <v>0.98349035641276328</v>
      </c>
      <c r="D7" s="169">
        <v>0.98307418022612891</v>
      </c>
      <c r="E7" s="169">
        <v>1.0246527283933058</v>
      </c>
      <c r="F7" s="166" t="s">
        <v>0</v>
      </c>
    </row>
    <row r="8" spans="1:9" s="34" customFormat="1" ht="13.15" customHeight="1" x14ac:dyDescent="0.2">
      <c r="A8" s="163" t="s">
        <v>223</v>
      </c>
      <c r="B8" s="168"/>
      <c r="C8" s="169">
        <v>-1.0418762716032814E-2</v>
      </c>
      <c r="D8" s="169">
        <v>-1.5815277558121177E-2</v>
      </c>
      <c r="E8" s="169">
        <v>-7.6903652349579188E-3</v>
      </c>
      <c r="F8" s="170">
        <v>-1.130813516970397E-2</v>
      </c>
    </row>
    <row r="9" spans="1:9" s="34" customFormat="1" ht="13.15" customHeight="1" x14ac:dyDescent="0.2">
      <c r="A9" s="171" t="s">
        <v>80</v>
      </c>
      <c r="B9" s="172"/>
      <c r="C9" s="172"/>
      <c r="D9" s="172"/>
      <c r="E9" s="172"/>
      <c r="F9" s="173"/>
    </row>
    <row r="10" spans="1:9" s="34" customFormat="1" ht="13.15" customHeight="1" x14ac:dyDescent="0.2">
      <c r="A10" s="163" t="s">
        <v>6</v>
      </c>
      <c r="B10" s="164">
        <v>476821</v>
      </c>
      <c r="C10" s="164">
        <v>765956</v>
      </c>
      <c r="D10" s="164">
        <v>701316</v>
      </c>
      <c r="E10" s="164">
        <v>881082</v>
      </c>
      <c r="F10" s="166" t="s">
        <v>0</v>
      </c>
    </row>
    <row r="11" spans="1:9" s="34" customFormat="1" ht="13.15" customHeight="1" x14ac:dyDescent="0.2">
      <c r="A11" s="163" t="s">
        <v>223</v>
      </c>
      <c r="B11" s="168"/>
      <c r="C11" s="168">
        <v>0.60638059145884937</v>
      </c>
      <c r="D11" s="168">
        <v>-8.4391270516844363E-2</v>
      </c>
      <c r="E11" s="168">
        <v>0.2563266772752939</v>
      </c>
      <c r="F11" s="170">
        <v>0.25943866607243299</v>
      </c>
    </row>
    <row r="12" spans="1:9" s="34" customFormat="1" ht="13.15" customHeight="1" x14ac:dyDescent="0.2">
      <c r="A12" s="159" t="s">
        <v>81</v>
      </c>
      <c r="B12" s="172"/>
      <c r="C12" s="172"/>
      <c r="D12" s="172"/>
      <c r="E12" s="172"/>
      <c r="F12" s="173"/>
    </row>
    <row r="13" spans="1:9" s="34" customFormat="1" ht="13.15" customHeight="1" x14ac:dyDescent="0.2">
      <c r="A13" s="163" t="s">
        <v>6</v>
      </c>
      <c r="B13" s="165">
        <v>1613593.141666665</v>
      </c>
      <c r="C13" s="165">
        <v>1929254</v>
      </c>
      <c r="D13" s="165">
        <v>1966072.2358333357</v>
      </c>
      <c r="E13" s="165">
        <v>2258298.1999999993</v>
      </c>
      <c r="F13" s="166" t="s">
        <v>0</v>
      </c>
    </row>
    <row r="14" spans="1:9" s="34" customFormat="1" ht="13.15" customHeight="1" x14ac:dyDescent="0.2">
      <c r="A14" s="163" t="s">
        <v>223</v>
      </c>
      <c r="B14" s="168"/>
      <c r="C14" s="168">
        <v>0.19562605354612006</v>
      </c>
      <c r="D14" s="168">
        <v>1.9084182711729847E-2</v>
      </c>
      <c r="E14" s="168">
        <v>0.14863439849289217</v>
      </c>
      <c r="F14" s="170">
        <v>0.12111487825024736</v>
      </c>
    </row>
    <row r="15" spans="1:9" s="34" customFormat="1" ht="13.15" customHeight="1" x14ac:dyDescent="0.2">
      <c r="A15" s="171" t="s">
        <v>82</v>
      </c>
      <c r="B15" s="172"/>
      <c r="C15" s="172"/>
      <c r="D15" s="172"/>
      <c r="E15" s="172"/>
      <c r="F15" s="173"/>
    </row>
    <row r="16" spans="1:9" s="34" customFormat="1" ht="13.15" customHeight="1" x14ac:dyDescent="0.2">
      <c r="A16" s="163" t="s">
        <v>6</v>
      </c>
      <c r="B16" s="165">
        <v>10308</v>
      </c>
      <c r="C16" s="165">
        <v>13389</v>
      </c>
      <c r="D16" s="165">
        <v>11100</v>
      </c>
      <c r="E16" s="165">
        <v>12748</v>
      </c>
      <c r="F16" s="166" t="s">
        <v>0</v>
      </c>
    </row>
    <row r="17" spans="1:6" s="34" customFormat="1" ht="13.15" customHeight="1" x14ac:dyDescent="0.2">
      <c r="A17" s="174" t="s">
        <v>223</v>
      </c>
      <c r="B17" s="175"/>
      <c r="C17" s="175">
        <v>0.29889406286379505</v>
      </c>
      <c r="D17" s="175">
        <v>-0.17096123683620879</v>
      </c>
      <c r="E17" s="175">
        <v>0.14846846846846851</v>
      </c>
      <c r="F17" s="176">
        <v>9.2133764832018253E-2</v>
      </c>
    </row>
    <row r="18" spans="1:6" s="1" customFormat="1" ht="13.15" customHeight="1" x14ac:dyDescent="0.2">
      <c r="A18" s="1" t="s">
        <v>17</v>
      </c>
    </row>
    <row r="19" spans="1:6" s="1" customFormat="1" ht="26.1" customHeight="1" x14ac:dyDescent="0.2">
      <c r="A19" s="570" t="s">
        <v>384</v>
      </c>
      <c r="B19" s="570"/>
      <c r="C19" s="570"/>
      <c r="D19" s="570"/>
      <c r="E19" s="570"/>
      <c r="F19" s="570"/>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sheetData>
  <mergeCells count="2">
    <mergeCell ref="A2:F2"/>
    <mergeCell ref="A19:F19"/>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9"/>
  <sheetViews>
    <sheetView showGridLines="0" workbookViewId="0">
      <selection activeCell="I34" sqref="I34"/>
    </sheetView>
  </sheetViews>
  <sheetFormatPr defaultColWidth="9.28515625" defaultRowHeight="15" x14ac:dyDescent="0.25"/>
  <cols>
    <col min="1" max="1" width="31" style="2" customWidth="1"/>
    <col min="2" max="10" width="10.7109375" style="2" customWidth="1"/>
    <col min="11" max="16384" width="9.28515625" style="2"/>
  </cols>
  <sheetData>
    <row r="1" spans="1:10" s="34" customFormat="1" ht="13.15" customHeight="1" x14ac:dyDescent="0.2"/>
    <row r="2" spans="1:10" s="34" customFormat="1" ht="13.15" customHeight="1" x14ac:dyDescent="0.2">
      <c r="A2" s="576" t="s">
        <v>473</v>
      </c>
      <c r="B2" s="576"/>
      <c r="C2" s="576"/>
      <c r="D2" s="576"/>
      <c r="E2" s="576"/>
      <c r="F2" s="576"/>
      <c r="G2" s="576"/>
      <c r="H2" s="576"/>
      <c r="I2" s="576"/>
      <c r="J2" s="576"/>
    </row>
    <row r="3" spans="1:10" s="34" customFormat="1" ht="13.15" customHeight="1" x14ac:dyDescent="0.2"/>
    <row r="4" spans="1:10" s="34" customFormat="1" ht="13.15" customHeight="1" x14ac:dyDescent="0.2">
      <c r="A4" s="73"/>
      <c r="B4" s="591">
        <v>2018</v>
      </c>
      <c r="C4" s="591"/>
      <c r="D4" s="592">
        <v>2019</v>
      </c>
      <c r="E4" s="592"/>
      <c r="F4" s="592">
        <v>2020</v>
      </c>
      <c r="G4" s="592"/>
      <c r="H4" s="592">
        <v>2021</v>
      </c>
      <c r="I4" s="592"/>
      <c r="J4" s="179" t="s">
        <v>12</v>
      </c>
    </row>
    <row r="5" spans="1:10" s="34" customFormat="1" ht="13.15" customHeight="1" x14ac:dyDescent="0.2">
      <c r="A5" s="78" t="s">
        <v>85</v>
      </c>
      <c r="B5" s="180"/>
      <c r="C5" s="181"/>
      <c r="D5" s="182"/>
      <c r="E5" s="181"/>
      <c r="F5" s="180"/>
      <c r="G5" s="180"/>
      <c r="H5" s="180"/>
      <c r="I5" s="180"/>
      <c r="J5" s="183"/>
    </row>
    <row r="6" spans="1:10" s="34" customFormat="1" ht="13.15" customHeight="1" x14ac:dyDescent="0.2">
      <c r="A6" s="90" t="s">
        <v>83</v>
      </c>
      <c r="B6" s="184">
        <v>8971</v>
      </c>
      <c r="C6" s="185">
        <v>0.86810528353009486</v>
      </c>
      <c r="D6" s="184">
        <v>11809</v>
      </c>
      <c r="E6" s="185">
        <v>0.88199268055866753</v>
      </c>
      <c r="F6" s="184">
        <v>9849</v>
      </c>
      <c r="G6" s="185">
        <v>0.88729729729729734</v>
      </c>
      <c r="H6" s="184">
        <v>10228</v>
      </c>
      <c r="I6" s="185">
        <v>0.80232193285221209</v>
      </c>
      <c r="J6" s="186">
        <v>0.8599292985595679</v>
      </c>
    </row>
    <row r="7" spans="1:10" s="34" customFormat="1" ht="13.15" customHeight="1" x14ac:dyDescent="0.2">
      <c r="A7" s="90" t="s">
        <v>84</v>
      </c>
      <c r="B7" s="184">
        <v>1363</v>
      </c>
      <c r="C7" s="185">
        <v>0.13189471646990517</v>
      </c>
      <c r="D7" s="184">
        <v>1580</v>
      </c>
      <c r="E7" s="185">
        <v>0.11800731944133244</v>
      </c>
      <c r="F7" s="184">
        <v>1251</v>
      </c>
      <c r="G7" s="185">
        <v>0.1127027027027027</v>
      </c>
      <c r="H7" s="184">
        <v>2520</v>
      </c>
      <c r="I7" s="185">
        <v>0.19767806714778788</v>
      </c>
      <c r="J7" s="186">
        <v>0.14007070144043204</v>
      </c>
    </row>
    <row r="8" spans="1:10" s="34" customFormat="1" ht="26.1" customHeight="1" x14ac:dyDescent="0.2">
      <c r="A8" s="78" t="s">
        <v>86</v>
      </c>
      <c r="B8" s="180"/>
      <c r="C8" s="181"/>
      <c r="D8" s="180"/>
      <c r="E8" s="181"/>
      <c r="F8" s="180"/>
      <c r="G8" s="180"/>
      <c r="H8" s="180"/>
      <c r="I8" s="180"/>
      <c r="J8" s="187"/>
    </row>
    <row r="9" spans="1:10" s="34" customFormat="1" ht="13.15" customHeight="1" x14ac:dyDescent="0.2">
      <c r="A9" s="90" t="s">
        <v>83</v>
      </c>
      <c r="B9" s="184">
        <v>452382</v>
      </c>
      <c r="C9" s="185">
        <v>0.94749607288721327</v>
      </c>
      <c r="D9" s="184">
        <v>650278</v>
      </c>
      <c r="E9" s="185">
        <v>0.84897565917624507</v>
      </c>
      <c r="F9" s="184">
        <v>610643</v>
      </c>
      <c r="G9" s="185">
        <v>0.87071020766672935</v>
      </c>
      <c r="H9" s="184">
        <v>778291</v>
      </c>
      <c r="I9" s="185">
        <v>0.88333548977280207</v>
      </c>
      <c r="J9" s="186">
        <v>0.88762935737574744</v>
      </c>
    </row>
    <row r="10" spans="1:10" s="34" customFormat="1" ht="13.15" customHeight="1" x14ac:dyDescent="0.2">
      <c r="A10" s="90" t="s">
        <v>84</v>
      </c>
      <c r="B10" s="184">
        <v>25068</v>
      </c>
      <c r="C10" s="185">
        <v>5.2503927112786682E-2</v>
      </c>
      <c r="D10" s="184">
        <v>115678</v>
      </c>
      <c r="E10" s="185">
        <v>0.15102434082375488</v>
      </c>
      <c r="F10" s="184">
        <v>90673</v>
      </c>
      <c r="G10" s="185">
        <v>0.12928979233327059</v>
      </c>
      <c r="H10" s="184">
        <v>102791</v>
      </c>
      <c r="I10" s="185">
        <v>0.11666451022719793</v>
      </c>
      <c r="J10" s="186">
        <v>0.11237064262425252</v>
      </c>
    </row>
    <row r="11" spans="1:10" s="34" customFormat="1" ht="13.15" customHeight="1" x14ac:dyDescent="0.2">
      <c r="A11" s="78" t="s">
        <v>87</v>
      </c>
      <c r="B11" s="180"/>
      <c r="C11" s="188"/>
      <c r="D11" s="180"/>
      <c r="E11" s="188"/>
      <c r="F11" s="180"/>
      <c r="G11" s="188"/>
      <c r="H11" s="180"/>
      <c r="I11" s="188"/>
      <c r="J11" s="187"/>
    </row>
    <row r="12" spans="1:10" s="34" customFormat="1" ht="13.15" customHeight="1" x14ac:dyDescent="0.2">
      <c r="A12" s="90" t="s">
        <v>88</v>
      </c>
      <c r="B12" s="185">
        <v>0.505</v>
      </c>
      <c r="C12" s="185"/>
      <c r="D12" s="185">
        <v>0.47899999999999998</v>
      </c>
      <c r="E12" s="185"/>
      <c r="F12" s="185">
        <v>0.13800000000000001</v>
      </c>
      <c r="G12" s="185"/>
      <c r="H12" s="185">
        <v>7.8E-2</v>
      </c>
      <c r="I12" s="185"/>
      <c r="J12" s="186">
        <v>0.3</v>
      </c>
    </row>
    <row r="13" spans="1:10" s="34" customFormat="1" ht="13.15" customHeight="1" x14ac:dyDescent="0.2">
      <c r="A13" s="90" t="s">
        <v>386</v>
      </c>
      <c r="B13" s="185">
        <v>1.4E-2</v>
      </c>
      <c r="C13" s="185"/>
      <c r="D13" s="185">
        <v>2.5999999999999999E-2</v>
      </c>
      <c r="E13" s="185"/>
      <c r="F13" s="185">
        <v>0.20499999999999999</v>
      </c>
      <c r="G13" s="185"/>
      <c r="H13" s="185">
        <v>0.35399999999999998</v>
      </c>
      <c r="I13" s="185"/>
      <c r="J13" s="186">
        <v>0.14974999999999999</v>
      </c>
    </row>
    <row r="14" spans="1:10" s="34" customFormat="1" ht="13.15" customHeight="1" x14ac:dyDescent="0.2">
      <c r="A14" s="91" t="s">
        <v>387</v>
      </c>
      <c r="B14" s="189">
        <v>0.41499999999999998</v>
      </c>
      <c r="C14" s="185"/>
      <c r="D14" s="189">
        <v>0.36799999999999999</v>
      </c>
      <c r="E14" s="185"/>
      <c r="F14" s="189">
        <v>0.51300000000000001</v>
      </c>
      <c r="G14" s="185"/>
      <c r="H14" s="189">
        <v>0.41</v>
      </c>
      <c r="I14" s="185"/>
      <c r="J14" s="186">
        <v>0.42599999999999999</v>
      </c>
    </row>
    <row r="15" spans="1:10" s="34" customFormat="1" ht="13.15" customHeight="1" x14ac:dyDescent="0.2">
      <c r="A15" s="190" t="s">
        <v>89</v>
      </c>
      <c r="B15" s="191">
        <v>6.6000000000000003E-2</v>
      </c>
      <c r="C15" s="191"/>
      <c r="D15" s="191">
        <v>0.127</v>
      </c>
      <c r="E15" s="191"/>
      <c r="F15" s="191">
        <v>0.14399999999999999</v>
      </c>
      <c r="G15" s="191"/>
      <c r="H15" s="191">
        <v>0.158</v>
      </c>
      <c r="I15" s="191"/>
      <c r="J15" s="192">
        <v>0.12375</v>
      </c>
    </row>
    <row r="16" spans="1:10" s="1" customFormat="1" ht="13.15" customHeight="1" x14ac:dyDescent="0.2">
      <c r="A16" s="1" t="s">
        <v>17</v>
      </c>
    </row>
    <row r="17" spans="1:10" s="1" customFormat="1" ht="13.15" customHeight="1" x14ac:dyDescent="0.2">
      <c r="A17" s="570" t="s">
        <v>522</v>
      </c>
      <c r="B17" s="570"/>
      <c r="C17" s="570"/>
      <c r="D17" s="570"/>
      <c r="E17" s="570"/>
    </row>
    <row r="18" spans="1:10" s="1" customFormat="1" ht="13.15" customHeight="1" x14ac:dyDescent="0.2">
      <c r="A18" s="590" t="s">
        <v>231</v>
      </c>
      <c r="B18" s="590"/>
      <c r="C18" s="590"/>
      <c r="D18" s="590"/>
      <c r="E18" s="590"/>
      <c r="F18" s="590"/>
      <c r="G18" s="590"/>
      <c r="H18" s="590"/>
      <c r="I18" s="590"/>
      <c r="J18" s="590"/>
    </row>
    <row r="19" spans="1:10" x14ac:dyDescent="0.25">
      <c r="A19" s="590"/>
      <c r="B19" s="590"/>
      <c r="C19" s="590"/>
      <c r="D19" s="590"/>
      <c r="E19" s="590"/>
      <c r="F19" s="590"/>
      <c r="G19" s="590"/>
      <c r="H19" s="590"/>
      <c r="I19" s="590"/>
      <c r="J19" s="590"/>
    </row>
  </sheetData>
  <mergeCells count="7">
    <mergeCell ref="A17:E17"/>
    <mergeCell ref="A18:J19"/>
    <mergeCell ref="A2:J2"/>
    <mergeCell ref="B4:C4"/>
    <mergeCell ref="D4:E4"/>
    <mergeCell ref="F4:G4"/>
    <mergeCell ref="H4:I4"/>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6" sqref="D6"/>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13.15" customHeight="1" x14ac:dyDescent="0.2">
      <c r="A2" s="576" t="s">
        <v>474</v>
      </c>
      <c r="B2" s="576"/>
      <c r="C2" s="576"/>
      <c r="D2" s="576"/>
      <c r="E2" s="576"/>
      <c r="F2" s="576"/>
    </row>
    <row r="3" spans="1:6" s="34" customFormat="1" ht="13.15" customHeight="1" x14ac:dyDescent="0.2"/>
    <row r="4" spans="1:6" s="34" customFormat="1" ht="13.15" customHeight="1" x14ac:dyDescent="0.2">
      <c r="A4" s="193"/>
      <c r="B4" s="194">
        <v>2018</v>
      </c>
      <c r="C4" s="194">
        <v>2019</v>
      </c>
      <c r="D4" s="195">
        <v>2020</v>
      </c>
      <c r="E4" s="195">
        <v>2021</v>
      </c>
      <c r="F4" s="196" t="s">
        <v>12</v>
      </c>
    </row>
    <row r="5" spans="1:6" s="34" customFormat="1" ht="13.15" customHeight="1" x14ac:dyDescent="0.2">
      <c r="A5" s="197" t="s">
        <v>215</v>
      </c>
      <c r="B5" s="198"/>
      <c r="C5" s="199"/>
      <c r="D5" s="199"/>
      <c r="E5" s="199"/>
      <c r="F5" s="200"/>
    </row>
    <row r="6" spans="1:6" s="34" customFormat="1" ht="13.15" customHeight="1" x14ac:dyDescent="0.2">
      <c r="A6" s="201" t="s">
        <v>388</v>
      </c>
      <c r="B6" s="202">
        <v>16581.582329999997</v>
      </c>
      <c r="C6" s="202">
        <v>17445.723339999997</v>
      </c>
      <c r="D6" s="202">
        <v>12395</v>
      </c>
      <c r="E6" s="202">
        <v>11695.1848104</v>
      </c>
      <c r="F6" s="203" t="s">
        <v>0</v>
      </c>
    </row>
    <row r="7" spans="1:6" s="34" customFormat="1" ht="13.15" customHeight="1" x14ac:dyDescent="0.2">
      <c r="A7" s="201" t="s">
        <v>90</v>
      </c>
      <c r="B7" s="202">
        <v>8143</v>
      </c>
      <c r="C7" s="202">
        <v>9073.6854399999975</v>
      </c>
      <c r="D7" s="202">
        <v>7025.4348499999924</v>
      </c>
      <c r="E7" s="202">
        <v>7899.1096103999998</v>
      </c>
      <c r="F7" s="203" t="s">
        <v>0</v>
      </c>
    </row>
    <row r="8" spans="1:6" s="34" customFormat="1" ht="13.15" customHeight="1" x14ac:dyDescent="0.2">
      <c r="A8" s="201" t="s">
        <v>91</v>
      </c>
      <c r="B8" s="202">
        <v>8438.5823299999993</v>
      </c>
      <c r="C8" s="202">
        <v>8372.0379000000012</v>
      </c>
      <c r="D8" s="202">
        <v>5370</v>
      </c>
      <c r="E8" s="202">
        <v>3796.0752000000002</v>
      </c>
      <c r="F8" s="203" t="s">
        <v>0</v>
      </c>
    </row>
    <row r="9" spans="1:6" s="34" customFormat="1" ht="13.15" customHeight="1" x14ac:dyDescent="0.2">
      <c r="A9" s="201" t="s">
        <v>389</v>
      </c>
      <c r="B9" s="204"/>
      <c r="C9" s="205">
        <v>5.2114508302175899E-2</v>
      </c>
      <c r="D9" s="205">
        <v>-0.28946660345239694</v>
      </c>
      <c r="E9" s="205">
        <v>-5.6518014026310959E-2</v>
      </c>
      <c r="F9" s="206">
        <v>-8.7439169114617576E-2</v>
      </c>
    </row>
    <row r="10" spans="1:6" s="34" customFormat="1" ht="13.15" customHeight="1" x14ac:dyDescent="0.2">
      <c r="A10" s="201" t="s">
        <v>390</v>
      </c>
      <c r="B10" s="205">
        <v>1.1884049502611726E-2</v>
      </c>
      <c r="C10" s="205">
        <v>1.3862225357475876E-2</v>
      </c>
      <c r="D10" s="205">
        <v>1.0462300316814064E-2</v>
      </c>
      <c r="E10" s="205">
        <v>0.01</v>
      </c>
      <c r="F10" s="207" t="s">
        <v>0</v>
      </c>
    </row>
    <row r="11" spans="1:6" s="34" customFormat="1" ht="13.15" customHeight="1" x14ac:dyDescent="0.2">
      <c r="A11" s="197" t="s">
        <v>216</v>
      </c>
      <c r="B11" s="208"/>
      <c r="C11" s="209"/>
      <c r="D11" s="209"/>
      <c r="E11" s="209"/>
      <c r="F11" s="210"/>
    </row>
    <row r="12" spans="1:6" s="34" customFormat="1" ht="13.15" customHeight="1" x14ac:dyDescent="0.2">
      <c r="A12" s="201" t="s">
        <v>92</v>
      </c>
      <c r="B12" s="211">
        <v>1604.5657373717822</v>
      </c>
      <c r="C12" s="211">
        <v>1302.9892702965119</v>
      </c>
      <c r="D12" s="211">
        <v>1116.7359513513506</v>
      </c>
      <c r="E12" s="211">
        <v>917.41330486350807</v>
      </c>
      <c r="F12" s="203" t="s">
        <v>0</v>
      </c>
    </row>
    <row r="13" spans="1:6" s="34" customFormat="1" ht="13.15" customHeight="1" x14ac:dyDescent="0.2">
      <c r="A13" s="201" t="s">
        <v>223</v>
      </c>
      <c r="B13" s="204"/>
      <c r="C13" s="205">
        <v>-0.18794896341812783</v>
      </c>
      <c r="D13" s="205">
        <v>-0.14294309492109392</v>
      </c>
      <c r="E13" s="205">
        <v>-0.17848681798651178</v>
      </c>
      <c r="F13" s="206">
        <v>-0.1697929587752445</v>
      </c>
    </row>
    <row r="14" spans="1:6" s="34" customFormat="1" ht="13.15" customHeight="1" x14ac:dyDescent="0.2">
      <c r="A14" s="197" t="s">
        <v>93</v>
      </c>
      <c r="B14" s="208"/>
      <c r="C14" s="209"/>
      <c r="D14" s="209"/>
      <c r="E14" s="209"/>
      <c r="F14" s="210"/>
    </row>
    <row r="15" spans="1:6" s="34" customFormat="1" ht="13.15" customHeight="1" x14ac:dyDescent="0.2">
      <c r="A15" s="201" t="s">
        <v>92</v>
      </c>
      <c r="B15" s="212">
        <v>369.97595452719884</v>
      </c>
      <c r="C15" s="212">
        <v>394.1556526061317</v>
      </c>
      <c r="D15" s="212">
        <v>284.56116847638924</v>
      </c>
      <c r="E15" s="212">
        <v>312.789109665686</v>
      </c>
      <c r="F15" s="203" t="s">
        <v>0</v>
      </c>
    </row>
    <row r="16" spans="1:6" s="34" customFormat="1" ht="13.15" customHeight="1" x14ac:dyDescent="0.2">
      <c r="A16" s="201" t="s">
        <v>223</v>
      </c>
      <c r="B16" s="204"/>
      <c r="C16" s="205">
        <v>6.5354782609677198E-2</v>
      </c>
      <c r="D16" s="205">
        <v>-0.27804874395460477</v>
      </c>
      <c r="E16" s="205">
        <v>9.919814899705437E-2</v>
      </c>
      <c r="F16" s="206">
        <v>-3.7831937449291066E-2</v>
      </c>
    </row>
    <row r="17" spans="1:6" s="34" customFormat="1" ht="13.15" customHeight="1" x14ac:dyDescent="0.2">
      <c r="A17" s="197" t="s">
        <v>94</v>
      </c>
      <c r="B17" s="208"/>
      <c r="C17" s="213"/>
      <c r="D17" s="213"/>
      <c r="E17" s="213"/>
      <c r="F17" s="210"/>
    </row>
    <row r="18" spans="1:6" s="34" customFormat="1" ht="13.15" customHeight="1" x14ac:dyDescent="0.2">
      <c r="A18" s="201" t="s">
        <v>92</v>
      </c>
      <c r="B18" s="214">
        <v>34.729463462142625</v>
      </c>
      <c r="C18" s="214">
        <v>22.776404049318753</v>
      </c>
      <c r="D18" s="214">
        <v>17.675012490802992</v>
      </c>
      <c r="E18" s="214">
        <v>13.273662168106942</v>
      </c>
      <c r="F18" s="203" t="s">
        <v>0</v>
      </c>
    </row>
    <row r="19" spans="1:6" s="34" customFormat="1" ht="13.15" customHeight="1" x14ac:dyDescent="0.2">
      <c r="A19" s="215" t="s">
        <v>223</v>
      </c>
      <c r="B19" s="216"/>
      <c r="C19" s="217">
        <v>-0.34417633390315649</v>
      </c>
      <c r="D19" s="217">
        <v>-0.22397703989925244</v>
      </c>
      <c r="E19" s="217">
        <v>-0.24901540097842911</v>
      </c>
      <c r="F19" s="218">
        <v>-0.2723895915936127</v>
      </c>
    </row>
    <row r="20" spans="1:6" s="1" customFormat="1" ht="13.15" customHeight="1" x14ac:dyDescent="0.2">
      <c r="A20" s="1" t="s">
        <v>17</v>
      </c>
    </row>
    <row r="21" spans="1:6" s="1" customFormat="1" ht="13.15" customHeight="1" x14ac:dyDescent="0.2">
      <c r="A21" s="570" t="s">
        <v>320</v>
      </c>
      <c r="B21" s="570"/>
      <c r="C21" s="570"/>
      <c r="D21" s="570"/>
      <c r="E21" s="570"/>
    </row>
    <row r="22" spans="1:6" s="412" customFormat="1" ht="26.1" customHeight="1" x14ac:dyDescent="0.2">
      <c r="A22" s="590" t="s">
        <v>203</v>
      </c>
      <c r="B22" s="590"/>
      <c r="C22" s="590"/>
      <c r="D22" s="590"/>
      <c r="E22" s="590"/>
      <c r="F22" s="590"/>
    </row>
    <row r="23" spans="1:6" s="1" customFormat="1" ht="13.15" customHeight="1" x14ac:dyDescent="0.2">
      <c r="A23" s="570" t="s">
        <v>204</v>
      </c>
      <c r="B23" s="570"/>
      <c r="C23" s="570"/>
      <c r="D23" s="570"/>
      <c r="E23" s="570"/>
      <c r="F23" s="570"/>
    </row>
    <row r="24" spans="1:6" s="1" customFormat="1" ht="13.15" customHeight="1" x14ac:dyDescent="0.2">
      <c r="A24" s="570" t="s">
        <v>217</v>
      </c>
      <c r="B24" s="570"/>
      <c r="C24" s="570"/>
      <c r="D24" s="570"/>
      <c r="E24" s="570"/>
      <c r="F24" s="570"/>
    </row>
  </sheetData>
  <mergeCells count="5">
    <mergeCell ref="A2:F2"/>
    <mergeCell ref="A23:F23"/>
    <mergeCell ref="A24:F24"/>
    <mergeCell ref="A21:E21"/>
    <mergeCell ref="A22:F22"/>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workbookViewId="0">
      <selection activeCell="B14" sqref="B14:H14"/>
    </sheetView>
  </sheetViews>
  <sheetFormatPr defaultColWidth="9.28515625" defaultRowHeight="15" x14ac:dyDescent="0.25"/>
  <cols>
    <col min="1" max="1" width="40.28515625" style="2" bestFit="1" customWidth="1"/>
    <col min="2" max="6" width="10.7109375" style="2" customWidth="1"/>
    <col min="7" max="16384" width="9.28515625" style="2"/>
  </cols>
  <sheetData>
    <row r="1" spans="1:8" s="34" customFormat="1" ht="13.15" customHeight="1" x14ac:dyDescent="0.2"/>
    <row r="2" spans="1:8" s="34" customFormat="1" ht="13.15" customHeight="1" x14ac:dyDescent="0.2">
      <c r="A2" s="576" t="s">
        <v>461</v>
      </c>
      <c r="B2" s="576"/>
      <c r="C2" s="576"/>
      <c r="D2" s="576"/>
      <c r="E2" s="576"/>
      <c r="F2" s="576"/>
    </row>
    <row r="3" spans="1:8" s="34" customFormat="1" ht="13.15" customHeight="1" x14ac:dyDescent="0.2"/>
    <row r="4" spans="1:8" s="34" customFormat="1" ht="13.15" customHeight="1" x14ac:dyDescent="0.2">
      <c r="A4" s="307"/>
      <c r="B4" s="308">
        <v>2018</v>
      </c>
      <c r="C4" s="194">
        <v>2019</v>
      </c>
      <c r="D4" s="194">
        <v>2020</v>
      </c>
      <c r="E4" s="195">
        <v>2021</v>
      </c>
      <c r="F4" s="196" t="s">
        <v>12</v>
      </c>
    </row>
    <row r="5" spans="1:8" s="34" customFormat="1" ht="13.15" customHeight="1" x14ac:dyDescent="0.2">
      <c r="A5" s="294" t="s">
        <v>95</v>
      </c>
      <c r="B5" s="180"/>
      <c r="C5" s="182"/>
      <c r="D5" s="180"/>
      <c r="E5" s="180"/>
      <c r="F5" s="295"/>
    </row>
    <row r="6" spans="1:8" s="34" customFormat="1" ht="13.15" customHeight="1" x14ac:dyDescent="0.2">
      <c r="A6" s="309" t="s">
        <v>6</v>
      </c>
      <c r="B6" s="141">
        <v>4047</v>
      </c>
      <c r="C6" s="141">
        <v>3948</v>
      </c>
      <c r="D6" s="141">
        <v>3727</v>
      </c>
      <c r="E6" s="141">
        <v>3429</v>
      </c>
      <c r="F6" s="310" t="s">
        <v>0</v>
      </c>
      <c r="H6" s="511"/>
    </row>
    <row r="7" spans="1:8" s="34" customFormat="1" ht="13.15" customHeight="1" x14ac:dyDescent="0.2">
      <c r="A7" s="413" t="s">
        <v>223</v>
      </c>
      <c r="B7" s="414" t="s">
        <v>0</v>
      </c>
      <c r="C7" s="414">
        <v>-2.4E-2</v>
      </c>
      <c r="D7" s="414">
        <v>-5.6000000000000001E-2</v>
      </c>
      <c r="E7" s="414">
        <v>-0.08</v>
      </c>
      <c r="F7" s="321">
        <v>-5.3333333333333337E-2</v>
      </c>
    </row>
    <row r="8" spans="1:8" ht="13.15" customHeight="1" x14ac:dyDescent="0.25">
      <c r="A8" s="1" t="s">
        <v>17</v>
      </c>
    </row>
    <row r="9" spans="1:8" ht="13.15" customHeight="1" x14ac:dyDescent="0.25">
      <c r="A9" s="570" t="s">
        <v>480</v>
      </c>
      <c r="B9" s="570"/>
      <c r="C9" s="570"/>
      <c r="D9" s="570"/>
      <c r="E9" s="570"/>
    </row>
    <row r="10" spans="1:8" x14ac:dyDescent="0.25">
      <c r="C10" s="7"/>
      <c r="D10" s="7"/>
      <c r="E10" s="7"/>
    </row>
    <row r="14" spans="1:8" x14ac:dyDescent="0.25">
      <c r="B14" s="8"/>
      <c r="C14" s="8"/>
      <c r="D14" s="8"/>
      <c r="E14" s="8"/>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zoomScaleNormal="100" workbookViewId="0">
      <selection activeCell="M23" sqref="M23"/>
    </sheetView>
  </sheetViews>
  <sheetFormatPr defaultColWidth="9.28515625" defaultRowHeight="15" x14ac:dyDescent="0.25"/>
  <cols>
    <col min="1" max="1" width="39.28515625" style="2" bestFit="1" customWidth="1"/>
    <col min="2" max="4" width="10.7109375" style="2" customWidth="1"/>
    <col min="5" max="13" width="11.7109375" style="2" customWidth="1"/>
    <col min="14" max="16384" width="9.28515625" style="2"/>
  </cols>
  <sheetData>
    <row r="1" spans="1:13" s="34" customFormat="1" ht="12.75" x14ac:dyDescent="0.2"/>
    <row r="2" spans="1:13" s="34" customFormat="1" ht="12.75" x14ac:dyDescent="0.2">
      <c r="A2" s="568" t="s">
        <v>450</v>
      </c>
      <c r="B2" s="568"/>
      <c r="C2" s="568"/>
      <c r="D2" s="568"/>
      <c r="E2" s="568"/>
      <c r="F2" s="568"/>
      <c r="G2" s="568"/>
      <c r="H2" s="568"/>
      <c r="I2" s="568"/>
      <c r="J2" s="568"/>
      <c r="K2" s="568"/>
      <c r="L2" s="568"/>
      <c r="M2" s="568"/>
    </row>
    <row r="3" spans="1:13" s="34" customFormat="1" ht="12.75" x14ac:dyDescent="0.2"/>
    <row r="4" spans="1:13" s="34" customFormat="1" ht="35.25" customHeight="1" x14ac:dyDescent="0.2">
      <c r="A4" s="219"/>
      <c r="B4" s="572" t="s">
        <v>1</v>
      </c>
      <c r="C4" s="573"/>
      <c r="D4" s="573"/>
      <c r="E4" s="574"/>
      <c r="F4" s="572" t="s">
        <v>391</v>
      </c>
      <c r="G4" s="573"/>
      <c r="H4" s="573"/>
      <c r="I4" s="574"/>
      <c r="J4" s="572" t="s">
        <v>2</v>
      </c>
      <c r="K4" s="573"/>
      <c r="L4" s="573"/>
      <c r="M4" s="575"/>
    </row>
    <row r="5" spans="1:13" s="34" customFormat="1" ht="13.15" customHeight="1" x14ac:dyDescent="0.2">
      <c r="A5" s="220"/>
      <c r="B5" s="221">
        <v>2018</v>
      </c>
      <c r="C5" s="221">
        <v>2019</v>
      </c>
      <c r="D5" s="221">
        <v>2020</v>
      </c>
      <c r="E5" s="221">
        <v>2021</v>
      </c>
      <c r="F5" s="221">
        <v>2018</v>
      </c>
      <c r="G5" s="221">
        <v>2019</v>
      </c>
      <c r="H5" s="221">
        <v>2020</v>
      </c>
      <c r="I5" s="221">
        <v>2021</v>
      </c>
      <c r="J5" s="221">
        <v>2018</v>
      </c>
      <c r="K5" s="221">
        <v>2019</v>
      </c>
      <c r="L5" s="221">
        <v>2020</v>
      </c>
      <c r="M5" s="221">
        <v>2021</v>
      </c>
    </row>
    <row r="6" spans="1:13" s="34" customFormat="1" ht="13.15" customHeight="1" x14ac:dyDescent="0.2">
      <c r="A6" s="243" t="s">
        <v>395</v>
      </c>
      <c r="B6" s="244"/>
      <c r="C6" s="245"/>
      <c r="D6" s="245"/>
      <c r="E6" s="245"/>
      <c r="F6" s="245"/>
      <c r="G6" s="245"/>
      <c r="H6" s="245"/>
      <c r="I6" s="245"/>
      <c r="J6" s="245"/>
      <c r="K6" s="245"/>
      <c r="L6" s="245"/>
      <c r="M6" s="246"/>
    </row>
    <row r="7" spans="1:13" s="34" customFormat="1" ht="13.15" customHeight="1" x14ac:dyDescent="0.2">
      <c r="A7" s="247" t="s">
        <v>3</v>
      </c>
      <c r="B7" s="248">
        <v>12</v>
      </c>
      <c r="C7" s="248">
        <v>12</v>
      </c>
      <c r="D7" s="248">
        <v>14</v>
      </c>
      <c r="E7" s="248">
        <v>14</v>
      </c>
      <c r="F7" s="248">
        <v>36</v>
      </c>
      <c r="G7" s="248">
        <v>33</v>
      </c>
      <c r="H7" s="248">
        <v>33</v>
      </c>
      <c r="I7" s="248">
        <v>23</v>
      </c>
      <c r="J7" s="249">
        <f t="shared" ref="J7:M10" si="0">+B7/F7</f>
        <v>0.33333333333333331</v>
      </c>
      <c r="K7" s="249">
        <f t="shared" si="0"/>
        <v>0.36363636363636365</v>
      </c>
      <c r="L7" s="249">
        <f t="shared" si="0"/>
        <v>0.42424242424242425</v>
      </c>
      <c r="M7" s="250">
        <f t="shared" si="0"/>
        <v>0.60869565217391308</v>
      </c>
    </row>
    <row r="8" spans="1:13" s="34" customFormat="1" ht="13.15" customHeight="1" x14ac:dyDescent="0.2">
      <c r="A8" s="247" t="s">
        <v>4</v>
      </c>
      <c r="B8" s="248">
        <v>5</v>
      </c>
      <c r="C8" s="248">
        <v>4</v>
      </c>
      <c r="D8" s="248">
        <v>4</v>
      </c>
      <c r="E8" s="248">
        <v>4</v>
      </c>
      <c r="F8" s="248">
        <v>13</v>
      </c>
      <c r="G8" s="248">
        <v>13</v>
      </c>
      <c r="H8" s="248">
        <v>12</v>
      </c>
      <c r="I8" s="248">
        <v>9</v>
      </c>
      <c r="J8" s="249">
        <f t="shared" si="0"/>
        <v>0.38461538461538464</v>
      </c>
      <c r="K8" s="249">
        <f t="shared" si="0"/>
        <v>0.30769230769230771</v>
      </c>
      <c r="L8" s="249">
        <f t="shared" si="0"/>
        <v>0.33333333333333331</v>
      </c>
      <c r="M8" s="250">
        <f t="shared" si="0"/>
        <v>0.44444444444444442</v>
      </c>
    </row>
    <row r="9" spans="1:13" s="34" customFormat="1" ht="13.15" customHeight="1" x14ac:dyDescent="0.2">
      <c r="A9" s="247" t="s">
        <v>5</v>
      </c>
      <c r="B9" s="248">
        <v>7</v>
      </c>
      <c r="C9" s="248">
        <v>7</v>
      </c>
      <c r="D9" s="248">
        <v>6</v>
      </c>
      <c r="E9" s="248">
        <v>6</v>
      </c>
      <c r="F9" s="248">
        <v>29</v>
      </c>
      <c r="G9" s="248">
        <v>31</v>
      </c>
      <c r="H9" s="248">
        <v>31</v>
      </c>
      <c r="I9" s="248">
        <v>34</v>
      </c>
      <c r="J9" s="249">
        <f t="shared" si="0"/>
        <v>0.2413793103448276</v>
      </c>
      <c r="K9" s="249">
        <f t="shared" si="0"/>
        <v>0.22580645161290322</v>
      </c>
      <c r="L9" s="249">
        <f t="shared" si="0"/>
        <v>0.19354838709677419</v>
      </c>
      <c r="M9" s="250">
        <f t="shared" si="0"/>
        <v>0.17647058823529413</v>
      </c>
    </row>
    <row r="10" spans="1:13" s="34" customFormat="1" ht="13.15" customHeight="1" x14ac:dyDescent="0.2">
      <c r="A10" s="251" t="s">
        <v>6</v>
      </c>
      <c r="B10" s="252">
        <v>24</v>
      </c>
      <c r="C10" s="252">
        <v>23</v>
      </c>
      <c r="D10" s="252">
        <v>24</v>
      </c>
      <c r="E10" s="252">
        <f t="shared" ref="E10:I10" si="1">+SUM(E7:E9)</f>
        <v>24</v>
      </c>
      <c r="F10" s="252">
        <v>78</v>
      </c>
      <c r="G10" s="252">
        <v>77</v>
      </c>
      <c r="H10" s="252">
        <v>76</v>
      </c>
      <c r="I10" s="252">
        <f t="shared" si="1"/>
        <v>66</v>
      </c>
      <c r="J10" s="253">
        <f t="shared" si="0"/>
        <v>0.30769230769230771</v>
      </c>
      <c r="K10" s="253">
        <f t="shared" si="0"/>
        <v>0.29870129870129869</v>
      </c>
      <c r="L10" s="253">
        <f t="shared" si="0"/>
        <v>0.31578947368421051</v>
      </c>
      <c r="M10" s="254">
        <f t="shared" si="0"/>
        <v>0.36363636363636365</v>
      </c>
    </row>
    <row r="11" spans="1:13" s="34" customFormat="1" ht="13.15" customHeight="1" x14ac:dyDescent="0.2">
      <c r="A11" s="255" t="s">
        <v>144</v>
      </c>
      <c r="B11" s="256"/>
      <c r="C11" s="256"/>
      <c r="D11" s="257"/>
      <c r="E11" s="257"/>
      <c r="F11" s="257"/>
      <c r="G11" s="257"/>
      <c r="H11" s="257"/>
      <c r="I11" s="257"/>
      <c r="J11" s="263"/>
      <c r="K11" s="263"/>
      <c r="L11" s="263"/>
      <c r="M11" s="264"/>
    </row>
    <row r="12" spans="1:13" s="34" customFormat="1" ht="13.15" customHeight="1" x14ac:dyDescent="0.2">
      <c r="A12" s="247" t="s">
        <v>3</v>
      </c>
      <c r="B12" s="145">
        <v>259014.32357415001</v>
      </c>
      <c r="C12" s="258">
        <v>264430.1875</v>
      </c>
      <c r="D12" s="258">
        <v>279041</v>
      </c>
      <c r="E12" s="258">
        <v>305512</v>
      </c>
      <c r="F12" s="258">
        <v>262704.71650009003</v>
      </c>
      <c r="G12" s="258">
        <v>268142.96875</v>
      </c>
      <c r="H12" s="258">
        <v>281329</v>
      </c>
      <c r="I12" s="258">
        <v>307860</v>
      </c>
      <c r="J12" s="249">
        <f>+B12/F12</f>
        <v>0.98595231568315311</v>
      </c>
      <c r="K12" s="249">
        <f t="shared" ref="J12:M15" si="2">+C12/G12</f>
        <v>0.98615372512914345</v>
      </c>
      <c r="L12" s="249">
        <f t="shared" si="2"/>
        <v>0.99186717330954155</v>
      </c>
      <c r="M12" s="250">
        <f t="shared" si="2"/>
        <v>0.99237315662963688</v>
      </c>
    </row>
    <row r="13" spans="1:13" s="34" customFormat="1" ht="13.15" customHeight="1" x14ac:dyDescent="0.2">
      <c r="A13" s="247" t="s">
        <v>4</v>
      </c>
      <c r="B13" s="258">
        <v>89341.997767230001</v>
      </c>
      <c r="C13" s="258">
        <v>89169</v>
      </c>
      <c r="D13" s="258">
        <v>97689</v>
      </c>
      <c r="E13" s="258">
        <v>103316</v>
      </c>
      <c r="F13" s="258">
        <v>94591.238200980006</v>
      </c>
      <c r="G13" s="258">
        <v>95956.3359375</v>
      </c>
      <c r="H13" s="258">
        <v>101452</v>
      </c>
      <c r="I13" s="258">
        <v>105516</v>
      </c>
      <c r="J13" s="249">
        <f t="shared" si="2"/>
        <v>0.94450606067131893</v>
      </c>
      <c r="K13" s="249">
        <f t="shared" si="2"/>
        <v>0.92926641194469062</v>
      </c>
      <c r="L13" s="249">
        <f t="shared" si="2"/>
        <v>0.96290856759847021</v>
      </c>
      <c r="M13" s="250">
        <f t="shared" si="2"/>
        <v>0.97915008150422689</v>
      </c>
    </row>
    <row r="14" spans="1:13" s="34" customFormat="1" ht="13.15" customHeight="1" x14ac:dyDescent="0.2">
      <c r="A14" s="247" t="s">
        <v>5</v>
      </c>
      <c r="B14" s="258">
        <v>17208.611661760002</v>
      </c>
      <c r="C14" s="258">
        <v>17592</v>
      </c>
      <c r="D14" s="258">
        <v>17525</v>
      </c>
      <c r="E14" s="258">
        <v>18378</v>
      </c>
      <c r="F14" s="258">
        <v>27238.860948080001</v>
      </c>
      <c r="G14" s="258">
        <v>28079.86328125</v>
      </c>
      <c r="H14" s="258">
        <v>29729</v>
      </c>
      <c r="I14" s="258">
        <v>31544</v>
      </c>
      <c r="J14" s="249">
        <f t="shared" si="2"/>
        <v>0.63176693381420546</v>
      </c>
      <c r="K14" s="249">
        <f t="shared" si="2"/>
        <v>0.62649877685646893</v>
      </c>
      <c r="L14" s="249">
        <f t="shared" si="2"/>
        <v>0.58949174207003263</v>
      </c>
      <c r="M14" s="250">
        <f t="shared" si="2"/>
        <v>0.58261476033477044</v>
      </c>
    </row>
    <row r="15" spans="1:13" s="34" customFormat="1" ht="13.15" customHeight="1" x14ac:dyDescent="0.2">
      <c r="A15" s="259" t="s">
        <v>6</v>
      </c>
      <c r="B15" s="260">
        <v>365564.93300314003</v>
      </c>
      <c r="C15" s="260">
        <v>371191.1875</v>
      </c>
      <c r="D15" s="260">
        <v>394255</v>
      </c>
      <c r="E15" s="260">
        <f t="shared" ref="E15:I15" si="3">+SUM(E12:E14)</f>
        <v>427206</v>
      </c>
      <c r="F15" s="260">
        <v>384534.81564915006</v>
      </c>
      <c r="G15" s="260">
        <v>392179.16796875</v>
      </c>
      <c r="H15" s="260">
        <v>412510</v>
      </c>
      <c r="I15" s="260">
        <f t="shared" si="3"/>
        <v>444920</v>
      </c>
      <c r="J15" s="261">
        <f t="shared" si="2"/>
        <v>0.95066797108088608</v>
      </c>
      <c r="K15" s="261">
        <f t="shared" si="2"/>
        <v>0.9464836937222979</v>
      </c>
      <c r="L15" s="261">
        <f t="shared" si="2"/>
        <v>0.95574652735691257</v>
      </c>
      <c r="M15" s="262">
        <f t="shared" si="2"/>
        <v>0.96018610087206691</v>
      </c>
    </row>
    <row r="16" spans="1:13" x14ac:dyDescent="0.25">
      <c r="A16" s="1" t="s">
        <v>16</v>
      </c>
      <c r="B16" s="1"/>
      <c r="C16" s="1"/>
      <c r="D16" s="1"/>
      <c r="E16" s="1"/>
      <c r="F16" s="1"/>
      <c r="G16" s="1"/>
      <c r="H16" s="1"/>
      <c r="I16" s="1"/>
      <c r="J16" s="1"/>
      <c r="K16" s="1"/>
      <c r="L16" s="1"/>
      <c r="M16" s="1"/>
    </row>
    <row r="17" spans="1:13" ht="26.1" customHeight="1" x14ac:dyDescent="0.25">
      <c r="A17" s="569" t="s">
        <v>317</v>
      </c>
      <c r="B17" s="569"/>
      <c r="C17" s="569"/>
      <c r="D17" s="569"/>
      <c r="E17" s="569"/>
      <c r="F17" s="569"/>
      <c r="G17" s="569"/>
      <c r="H17" s="569"/>
      <c r="I17" s="569"/>
      <c r="J17" s="569"/>
      <c r="K17" s="569"/>
      <c r="L17" s="569"/>
      <c r="M17" s="569"/>
    </row>
    <row r="18" spans="1:13" x14ac:dyDescent="0.25">
      <c r="A18" s="570" t="s">
        <v>18</v>
      </c>
      <c r="B18" s="570"/>
      <c r="C18" s="570"/>
      <c r="D18" s="570"/>
      <c r="E18" s="570"/>
      <c r="F18" s="570"/>
      <c r="G18" s="570"/>
      <c r="H18" s="570"/>
      <c r="I18" s="570"/>
      <c r="J18" s="570"/>
      <c r="K18" s="570"/>
      <c r="L18" s="570"/>
      <c r="M18" s="570"/>
    </row>
    <row r="19" spans="1:13" x14ac:dyDescent="0.25">
      <c r="A19" s="571"/>
      <c r="B19" s="571"/>
      <c r="C19" s="571"/>
      <c r="D19" s="571"/>
      <c r="E19" s="571"/>
      <c r="F19" s="571"/>
      <c r="G19" s="571"/>
      <c r="H19" s="571"/>
      <c r="I19" s="571"/>
      <c r="J19" s="571"/>
      <c r="K19" s="571"/>
      <c r="L19" s="571"/>
      <c r="M19" s="571"/>
    </row>
  </sheetData>
  <mergeCells count="7">
    <mergeCell ref="A2:M2"/>
    <mergeCell ref="A17:M17"/>
    <mergeCell ref="A18:M18"/>
    <mergeCell ref="A19:M19"/>
    <mergeCell ref="B4:E4"/>
    <mergeCell ref="F4:I4"/>
    <mergeCell ref="J4:M4"/>
  </mergeCells>
  <hyperlinks>
    <hyperlink ref="A2:M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74"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18" sqref="A18:E18"/>
    </sheetView>
  </sheetViews>
  <sheetFormatPr defaultColWidth="9.28515625" defaultRowHeight="15" x14ac:dyDescent="0.25"/>
  <cols>
    <col min="1" max="1" width="51.2851562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462</v>
      </c>
      <c r="B2" s="576"/>
      <c r="C2" s="576"/>
      <c r="D2" s="576"/>
      <c r="E2" s="576"/>
      <c r="F2" s="576"/>
    </row>
    <row r="3" spans="1:6" s="34" customFormat="1" ht="13.15" customHeight="1" x14ac:dyDescent="0.2"/>
    <row r="4" spans="1:6" s="34" customFormat="1" ht="13.15" customHeight="1" x14ac:dyDescent="0.2">
      <c r="A4" s="307"/>
      <c r="B4" s="308">
        <v>2018</v>
      </c>
      <c r="C4" s="194">
        <v>2019</v>
      </c>
      <c r="D4" s="195">
        <v>2020</v>
      </c>
      <c r="E4" s="195">
        <v>2021</v>
      </c>
      <c r="F4" s="196" t="s">
        <v>12</v>
      </c>
    </row>
    <row r="5" spans="1:6" s="34" customFormat="1" ht="13.15" customHeight="1" x14ac:dyDescent="0.2">
      <c r="A5" s="294" t="s">
        <v>30</v>
      </c>
      <c r="B5" s="180"/>
      <c r="C5" s="182"/>
      <c r="D5" s="180"/>
      <c r="E5" s="180"/>
      <c r="F5" s="295"/>
    </row>
    <row r="6" spans="1:6" s="34" customFormat="1" ht="13.15" customHeight="1" x14ac:dyDescent="0.2">
      <c r="A6" s="309" t="s">
        <v>6</v>
      </c>
      <c r="B6" s="184">
        <v>2826</v>
      </c>
      <c r="C6" s="184">
        <v>2723</v>
      </c>
      <c r="D6" s="184">
        <v>2521</v>
      </c>
      <c r="E6" s="184">
        <v>2236</v>
      </c>
      <c r="F6" s="298" t="s">
        <v>0</v>
      </c>
    </row>
    <row r="7" spans="1:6" s="34" customFormat="1" ht="13.15" customHeight="1" x14ac:dyDescent="0.2">
      <c r="A7" s="309" t="s">
        <v>223</v>
      </c>
      <c r="B7" s="300" t="s">
        <v>0</v>
      </c>
      <c r="C7" s="300">
        <v>-3.6447275300778514E-2</v>
      </c>
      <c r="D7" s="300">
        <v>-7.4182886522218161E-2</v>
      </c>
      <c r="E7" s="300">
        <v>-0.11305037683458941</v>
      </c>
      <c r="F7" s="301">
        <v>-7.4560179552528694E-2</v>
      </c>
    </row>
    <row r="8" spans="1:6" s="34" customFormat="1" ht="13.15" customHeight="1" x14ac:dyDescent="0.2">
      <c r="A8" s="312" t="s">
        <v>226</v>
      </c>
      <c r="B8" s="300" t="s">
        <v>0</v>
      </c>
      <c r="C8" s="300">
        <v>-2.5450951321966869E-2</v>
      </c>
      <c r="D8" s="300">
        <v>-5.1165146909827756E-2</v>
      </c>
      <c r="E8" s="300">
        <v>-7.7469009927555676E-2</v>
      </c>
      <c r="F8" s="301">
        <v>-5.1361702719783436E-2</v>
      </c>
    </row>
    <row r="9" spans="1:6" s="34" customFormat="1" ht="13.15" customHeight="1" x14ac:dyDescent="0.2">
      <c r="A9" s="294" t="s">
        <v>31</v>
      </c>
      <c r="B9" s="180"/>
      <c r="C9" s="415"/>
      <c r="D9" s="180"/>
      <c r="E9" s="180"/>
      <c r="F9" s="295"/>
    </row>
    <row r="10" spans="1:6" s="34" customFormat="1" ht="13.15" customHeight="1" x14ac:dyDescent="0.2">
      <c r="A10" s="309" t="s">
        <v>6</v>
      </c>
      <c r="B10" s="184">
        <v>906</v>
      </c>
      <c r="C10" s="416">
        <v>911</v>
      </c>
      <c r="D10" s="184">
        <v>823</v>
      </c>
      <c r="E10" s="184">
        <v>810</v>
      </c>
      <c r="F10" s="298" t="s">
        <v>0</v>
      </c>
    </row>
    <row r="11" spans="1:6" s="34" customFormat="1" ht="13.15" customHeight="1" x14ac:dyDescent="0.2">
      <c r="A11" s="309" t="s">
        <v>223</v>
      </c>
      <c r="B11" s="300" t="s">
        <v>0</v>
      </c>
      <c r="C11" s="300">
        <v>5.5187637969094094E-3</v>
      </c>
      <c r="D11" s="300">
        <v>-9.6597145993413847E-2</v>
      </c>
      <c r="E11" s="300">
        <v>-1.5795868772782495E-2</v>
      </c>
      <c r="F11" s="301">
        <v>-3.5624750323095644E-2</v>
      </c>
    </row>
    <row r="12" spans="1:6" s="34" customFormat="1" ht="13.15" customHeight="1" x14ac:dyDescent="0.2">
      <c r="A12" s="312" t="s">
        <v>226</v>
      </c>
      <c r="B12" s="300" t="s">
        <v>0</v>
      </c>
      <c r="C12" s="300">
        <v>1.2354830738818853E-3</v>
      </c>
      <c r="D12" s="300">
        <v>-4.3059777102330277E-3</v>
      </c>
      <c r="E12" s="300">
        <v>-3.4880601019586731E-3</v>
      </c>
      <c r="F12" s="301">
        <v>-2.1861849127699385E-3</v>
      </c>
    </row>
    <row r="13" spans="1:6" s="34" customFormat="1" ht="13.15" customHeight="1" x14ac:dyDescent="0.2">
      <c r="A13" s="294" t="s">
        <v>32</v>
      </c>
      <c r="B13" s="180"/>
      <c r="C13" s="415"/>
      <c r="D13" s="180"/>
      <c r="E13" s="180"/>
      <c r="F13" s="295"/>
    </row>
    <row r="14" spans="1:6" s="34" customFormat="1" ht="13.15" customHeight="1" x14ac:dyDescent="0.2">
      <c r="A14" s="309" t="s">
        <v>6</v>
      </c>
      <c r="B14" s="184">
        <v>315</v>
      </c>
      <c r="C14" s="416">
        <v>314</v>
      </c>
      <c r="D14" s="184">
        <v>383</v>
      </c>
      <c r="E14" s="184">
        <v>383</v>
      </c>
      <c r="F14" s="298" t="s">
        <v>0</v>
      </c>
    </row>
    <row r="15" spans="1:6" s="34" customFormat="1" ht="13.15" customHeight="1" x14ac:dyDescent="0.2">
      <c r="A15" s="309" t="s">
        <v>223</v>
      </c>
      <c r="B15" s="299" t="s">
        <v>0</v>
      </c>
      <c r="C15" s="300">
        <v>-3.1746031746031633E-3</v>
      </c>
      <c r="D15" s="300">
        <v>0.21974522292993637</v>
      </c>
      <c r="E15" s="300">
        <v>0</v>
      </c>
      <c r="F15" s="301">
        <v>7.2190206585111064E-2</v>
      </c>
    </row>
    <row r="16" spans="1:6" s="34" customFormat="1" ht="13.15" customHeight="1" x14ac:dyDescent="0.2">
      <c r="A16" s="317" t="s">
        <v>226</v>
      </c>
      <c r="B16" s="417" t="s">
        <v>0</v>
      </c>
      <c r="C16" s="418">
        <v>-2.4709661477637757E-4</v>
      </c>
      <c r="D16" s="419">
        <v>-5.0658561296859118E-4</v>
      </c>
      <c r="E16" s="419">
        <v>0</v>
      </c>
      <c r="F16" s="420">
        <v>-2.5122740924832292E-4</v>
      </c>
    </row>
    <row r="17" spans="1:6" ht="13.15" customHeight="1" x14ac:dyDescent="0.25">
      <c r="A17" s="1" t="s">
        <v>17</v>
      </c>
    </row>
    <row r="18" spans="1:6" ht="13.15" customHeight="1" x14ac:dyDescent="0.25">
      <c r="A18" s="570" t="s">
        <v>480</v>
      </c>
      <c r="B18" s="570"/>
      <c r="C18" s="570"/>
      <c r="D18" s="570"/>
      <c r="E18" s="570"/>
    </row>
    <row r="19" spans="1:6" x14ac:dyDescent="0.25">
      <c r="B19" s="8"/>
      <c r="C19" s="8"/>
      <c r="D19" s="8"/>
      <c r="E19" s="8"/>
      <c r="F19" s="8"/>
    </row>
    <row r="20" spans="1:6" x14ac:dyDescent="0.25">
      <c r="C20" s="6"/>
      <c r="D20" s="6"/>
      <c r="E20" s="6"/>
      <c r="F20" s="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workbookViewId="0">
      <selection activeCell="A18" sqref="A18:E18"/>
    </sheetView>
  </sheetViews>
  <sheetFormatPr defaultColWidth="9.28515625" defaultRowHeight="15" x14ac:dyDescent="0.25"/>
  <cols>
    <col min="1" max="1" width="50.710937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463</v>
      </c>
      <c r="B2" s="576"/>
      <c r="C2" s="576"/>
      <c r="D2" s="576"/>
      <c r="E2" s="576"/>
      <c r="F2" s="576"/>
    </row>
    <row r="3" spans="1:6" s="34" customFormat="1" ht="13.15" customHeight="1" x14ac:dyDescent="0.2"/>
    <row r="4" spans="1:6" s="34" customFormat="1" ht="13.15" customHeight="1" x14ac:dyDescent="0.2">
      <c r="A4" s="307"/>
      <c r="B4" s="308">
        <v>2018</v>
      </c>
      <c r="C4" s="194">
        <v>2019</v>
      </c>
      <c r="D4" s="194">
        <v>2020</v>
      </c>
      <c r="E4" s="195">
        <v>2021</v>
      </c>
      <c r="F4" s="196" t="s">
        <v>12</v>
      </c>
    </row>
    <row r="5" spans="1:6" s="34" customFormat="1" ht="13.15" customHeight="1" x14ac:dyDescent="0.2">
      <c r="A5" s="294" t="s">
        <v>38</v>
      </c>
      <c r="B5" s="180"/>
      <c r="C5" s="182"/>
      <c r="D5" s="180"/>
      <c r="E5" s="180"/>
      <c r="F5" s="295"/>
    </row>
    <row r="6" spans="1:6" s="34" customFormat="1" ht="13.15" customHeight="1" x14ac:dyDescent="0.2">
      <c r="A6" s="309" t="s">
        <v>6</v>
      </c>
      <c r="B6" s="184">
        <v>2950</v>
      </c>
      <c r="C6" s="184">
        <v>2882</v>
      </c>
      <c r="D6" s="184">
        <v>2783</v>
      </c>
      <c r="E6" s="184">
        <v>2641</v>
      </c>
      <c r="F6" s="298" t="s">
        <v>0</v>
      </c>
    </row>
    <row r="7" spans="1:6" s="34" customFormat="1" ht="13.15" customHeight="1" x14ac:dyDescent="0.2">
      <c r="A7" s="309" t="s">
        <v>223</v>
      </c>
      <c r="B7" s="300" t="s">
        <v>0</v>
      </c>
      <c r="C7" s="300">
        <v>-2.3050847457627088E-2</v>
      </c>
      <c r="D7" s="300">
        <v>-3.4351145038167941E-2</v>
      </c>
      <c r="E7" s="300">
        <v>-5.1024074739489778E-2</v>
      </c>
      <c r="F7" s="301">
        <v>-3.61420224117616E-2</v>
      </c>
    </row>
    <row r="8" spans="1:6" s="34" customFormat="1" ht="13.35" customHeight="1" x14ac:dyDescent="0.2">
      <c r="A8" s="312" t="s">
        <v>226</v>
      </c>
      <c r="B8" s="300" t="s">
        <v>0</v>
      </c>
      <c r="C8" s="300">
        <v>-1.5802569804793651E-2</v>
      </c>
      <c r="D8" s="300">
        <v>-2.5075987841945278E-2</v>
      </c>
      <c r="E8" s="300">
        <v>-3.8100348806010195E-2</v>
      </c>
      <c r="F8" s="301">
        <v>-2.6326302150916376E-2</v>
      </c>
    </row>
    <row r="9" spans="1:6" s="34" customFormat="1" ht="13.15" customHeight="1" x14ac:dyDescent="0.2">
      <c r="A9" s="294" t="s">
        <v>39</v>
      </c>
      <c r="B9" s="180"/>
      <c r="C9" s="415"/>
      <c r="D9" s="180"/>
      <c r="E9" s="180"/>
      <c r="F9" s="295"/>
    </row>
    <row r="10" spans="1:6" s="34" customFormat="1" ht="13.15" customHeight="1" x14ac:dyDescent="0.2">
      <c r="A10" s="309" t="s">
        <v>6</v>
      </c>
      <c r="B10" s="184">
        <v>1022</v>
      </c>
      <c r="C10" s="416">
        <v>979</v>
      </c>
      <c r="D10" s="184">
        <v>858</v>
      </c>
      <c r="E10" s="184">
        <v>702</v>
      </c>
      <c r="F10" s="298" t="s">
        <v>0</v>
      </c>
    </row>
    <row r="11" spans="1:6" s="34" customFormat="1" ht="13.15" customHeight="1" x14ac:dyDescent="0.2">
      <c r="A11" s="309" t="s">
        <v>223</v>
      </c>
      <c r="B11" s="300" t="s">
        <v>0</v>
      </c>
      <c r="C11" s="300">
        <v>-4.2074363992172237E-2</v>
      </c>
      <c r="D11" s="300">
        <v>-0.1235955056179775</v>
      </c>
      <c r="E11" s="300">
        <v>-0.18181818181818177</v>
      </c>
      <c r="F11" s="301">
        <v>-0.1158293504761105</v>
      </c>
    </row>
    <row r="12" spans="1:6" s="34" customFormat="1" ht="13.35" customHeight="1" x14ac:dyDescent="0.2">
      <c r="A12" s="312" t="s">
        <v>226</v>
      </c>
      <c r="B12" s="300" t="s">
        <v>0</v>
      </c>
      <c r="C12" s="300">
        <v>-1.0625154435384242E-2</v>
      </c>
      <c r="D12" s="300">
        <v>-3.06484295845998E-2</v>
      </c>
      <c r="E12" s="300">
        <v>-4.1856721223504159E-2</v>
      </c>
      <c r="F12" s="301">
        <v>-2.77101017478294E-2</v>
      </c>
    </row>
    <row r="13" spans="1:6" s="34" customFormat="1" ht="13.15" customHeight="1" x14ac:dyDescent="0.2">
      <c r="A13" s="294" t="s">
        <v>40</v>
      </c>
      <c r="B13" s="180"/>
      <c r="C13" s="415"/>
      <c r="D13" s="180"/>
      <c r="E13" s="180"/>
      <c r="F13" s="295"/>
    </row>
    <row r="14" spans="1:6" s="34" customFormat="1" ht="13.15" customHeight="1" x14ac:dyDescent="0.2">
      <c r="A14" s="309" t="s">
        <v>6</v>
      </c>
      <c r="B14" s="184">
        <v>75</v>
      </c>
      <c r="C14" s="416">
        <v>87</v>
      </c>
      <c r="D14" s="184">
        <v>86</v>
      </c>
      <c r="E14" s="184">
        <v>86</v>
      </c>
      <c r="F14" s="298" t="s">
        <v>0</v>
      </c>
    </row>
    <row r="15" spans="1:6" s="34" customFormat="1" ht="13.15" customHeight="1" x14ac:dyDescent="0.2">
      <c r="A15" s="309" t="s">
        <v>223</v>
      </c>
      <c r="B15" s="299" t="s">
        <v>0</v>
      </c>
      <c r="C15" s="300">
        <v>0.15999999999999992</v>
      </c>
      <c r="D15" s="300">
        <v>-1.1494252873563204E-2</v>
      </c>
      <c r="E15" s="300">
        <v>0</v>
      </c>
      <c r="F15" s="301">
        <v>4.9501915708812239E-2</v>
      </c>
    </row>
    <row r="16" spans="1:6" s="34" customFormat="1" ht="13.35" customHeight="1" x14ac:dyDescent="0.2">
      <c r="A16" s="317" t="s">
        <v>226</v>
      </c>
      <c r="B16" s="417" t="s">
        <v>0</v>
      </c>
      <c r="C16" s="418">
        <v>2.9651593773165293E-3</v>
      </c>
      <c r="D16" s="419">
        <v>-2.5329280648429554E-4</v>
      </c>
      <c r="E16" s="419">
        <v>0</v>
      </c>
      <c r="F16" s="420">
        <v>9.0395552361074462E-4</v>
      </c>
    </row>
    <row r="17" spans="1:5" ht="13.15" customHeight="1" x14ac:dyDescent="0.25">
      <c r="A17" s="1" t="s">
        <v>17</v>
      </c>
    </row>
    <row r="18" spans="1:5" ht="13.15" customHeight="1" x14ac:dyDescent="0.25">
      <c r="A18" s="570" t="s">
        <v>480</v>
      </c>
      <c r="B18" s="570"/>
      <c r="C18" s="570"/>
      <c r="D18" s="570"/>
      <c r="E18" s="570"/>
    </row>
    <row r="19" spans="1:5" x14ac:dyDescent="0.25">
      <c r="C19" s="6"/>
      <c r="D19" s="6"/>
      <c r="E19" s="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I32" sqref="I3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13.15" customHeight="1" x14ac:dyDescent="0.2">
      <c r="A2" s="576" t="s">
        <v>464</v>
      </c>
      <c r="B2" s="576"/>
      <c r="C2" s="576"/>
      <c r="D2" s="576"/>
      <c r="E2" s="576"/>
      <c r="F2" s="576"/>
    </row>
    <row r="3" spans="1:6" s="34" customFormat="1" ht="13.15" customHeight="1" x14ac:dyDescent="0.2"/>
    <row r="4" spans="1:6" s="34" customFormat="1" ht="13.15" customHeight="1" x14ac:dyDescent="0.2">
      <c r="A4" s="307"/>
      <c r="B4" s="308">
        <v>2018</v>
      </c>
      <c r="C4" s="194">
        <v>2019</v>
      </c>
      <c r="D4" s="195">
        <v>2020</v>
      </c>
      <c r="E4" s="195">
        <v>2021</v>
      </c>
      <c r="F4" s="196" t="s">
        <v>12</v>
      </c>
    </row>
    <row r="5" spans="1:6" s="34" customFormat="1" ht="13.15" customHeight="1" x14ac:dyDescent="0.2">
      <c r="A5" s="294" t="s">
        <v>96</v>
      </c>
      <c r="B5" s="180"/>
      <c r="C5" s="182"/>
      <c r="D5" s="180"/>
      <c r="E5" s="180"/>
      <c r="F5" s="295"/>
    </row>
    <row r="6" spans="1:6" s="34" customFormat="1" ht="13.15" customHeight="1" x14ac:dyDescent="0.2">
      <c r="A6" s="309" t="s">
        <v>6</v>
      </c>
      <c r="B6" s="184">
        <v>11892</v>
      </c>
      <c r="C6" s="184">
        <v>11041</v>
      </c>
      <c r="D6" s="184">
        <v>11392</v>
      </c>
      <c r="E6" s="184">
        <v>12611</v>
      </c>
      <c r="F6" s="298"/>
    </row>
    <row r="7" spans="1:6" s="34" customFormat="1" ht="13.15" customHeight="1" x14ac:dyDescent="0.2">
      <c r="A7" s="309" t="s">
        <v>223</v>
      </c>
      <c r="B7" s="300" t="s">
        <v>0</v>
      </c>
      <c r="C7" s="300">
        <v>-7.1560713084426464E-2</v>
      </c>
      <c r="D7" s="300">
        <v>3.1790598677656101E-2</v>
      </c>
      <c r="E7" s="300">
        <v>0.10700491573033699</v>
      </c>
      <c r="F7" s="301">
        <v>2.2411600441188877E-2</v>
      </c>
    </row>
    <row r="8" spans="1:6" s="34" customFormat="1" ht="13.15" customHeight="1" x14ac:dyDescent="0.2">
      <c r="A8" s="294" t="s">
        <v>97</v>
      </c>
      <c r="B8" s="180"/>
      <c r="C8" s="415"/>
      <c r="D8" s="180"/>
      <c r="E8" s="180"/>
      <c r="F8" s="295"/>
    </row>
    <row r="9" spans="1:6" s="34" customFormat="1" ht="13.15" customHeight="1" x14ac:dyDescent="0.2">
      <c r="A9" s="309" t="s">
        <v>6</v>
      </c>
      <c r="B9" s="184">
        <v>5258</v>
      </c>
      <c r="C9" s="416">
        <v>4568</v>
      </c>
      <c r="D9" s="184">
        <v>5185</v>
      </c>
      <c r="E9" s="184">
        <v>5705</v>
      </c>
      <c r="F9" s="298"/>
    </row>
    <row r="10" spans="1:6" s="34" customFormat="1" ht="13.15" customHeight="1" x14ac:dyDescent="0.2">
      <c r="A10" s="309" t="s">
        <v>223</v>
      </c>
      <c r="B10" s="300" t="s">
        <v>0</v>
      </c>
      <c r="C10" s="300">
        <v>-0.13122860403195136</v>
      </c>
      <c r="D10" s="300">
        <v>0.13507005253940463</v>
      </c>
      <c r="E10" s="300">
        <v>0.10028929604628734</v>
      </c>
      <c r="F10" s="301">
        <v>3.4710248184580204E-2</v>
      </c>
    </row>
    <row r="11" spans="1:6" s="34" customFormat="1" ht="13.15" customHeight="1" x14ac:dyDescent="0.2">
      <c r="A11" s="294" t="s">
        <v>98</v>
      </c>
      <c r="B11" s="180"/>
      <c r="C11" s="415"/>
      <c r="D11" s="180"/>
      <c r="E11" s="180"/>
      <c r="F11" s="295"/>
    </row>
    <row r="12" spans="1:6" s="34" customFormat="1" ht="13.15" customHeight="1" x14ac:dyDescent="0.2">
      <c r="A12" s="309" t="s">
        <v>6</v>
      </c>
      <c r="B12" s="184">
        <v>1600</v>
      </c>
      <c r="C12" s="416">
        <v>1499</v>
      </c>
      <c r="D12" s="184">
        <v>1495</v>
      </c>
      <c r="E12" s="184">
        <v>1364</v>
      </c>
      <c r="F12" s="298"/>
    </row>
    <row r="13" spans="1:6" s="34" customFormat="1" ht="13.15" customHeight="1" x14ac:dyDescent="0.2">
      <c r="A13" s="309" t="s">
        <v>223</v>
      </c>
      <c r="B13" s="300" t="s">
        <v>0</v>
      </c>
      <c r="C13" s="300">
        <v>-6.3124999999999987E-2</v>
      </c>
      <c r="D13" s="300">
        <v>-2.6684456304202353E-3</v>
      </c>
      <c r="E13" s="300">
        <v>-8.7625418060200633E-2</v>
      </c>
      <c r="F13" s="301">
        <v>-5.1139621230206954E-2</v>
      </c>
    </row>
    <row r="14" spans="1:6" s="34" customFormat="1" ht="13.15" customHeight="1" x14ac:dyDescent="0.2">
      <c r="A14" s="294" t="s">
        <v>99</v>
      </c>
      <c r="B14" s="180"/>
      <c r="C14" s="415"/>
      <c r="D14" s="180"/>
      <c r="E14" s="180"/>
      <c r="F14" s="295"/>
    </row>
    <row r="15" spans="1:6" s="34" customFormat="1" ht="13.15" customHeight="1" x14ac:dyDescent="0.2">
      <c r="A15" s="309" t="s">
        <v>6</v>
      </c>
      <c r="B15" s="184">
        <v>5034</v>
      </c>
      <c r="C15" s="416">
        <v>4974</v>
      </c>
      <c r="D15" s="184">
        <v>4712</v>
      </c>
      <c r="E15" s="184">
        <v>5542</v>
      </c>
      <c r="F15" s="298"/>
    </row>
    <row r="16" spans="1:6" s="34" customFormat="1" ht="13.15" customHeight="1" x14ac:dyDescent="0.2">
      <c r="A16" s="413" t="s">
        <v>223</v>
      </c>
      <c r="B16" s="421" t="s">
        <v>100</v>
      </c>
      <c r="C16" s="305">
        <v>-1.1918951132300348E-2</v>
      </c>
      <c r="D16" s="305">
        <v>-5.2673904302372287E-2</v>
      </c>
      <c r="E16" s="305">
        <v>0.17614601018675713</v>
      </c>
      <c r="F16" s="306">
        <v>3.71843849173615E-2</v>
      </c>
    </row>
    <row r="17" spans="1:5" ht="13.15" customHeight="1" x14ac:dyDescent="0.25">
      <c r="A17" s="1" t="s">
        <v>17</v>
      </c>
    </row>
    <row r="18" spans="1:5" ht="13.15" customHeight="1" x14ac:dyDescent="0.25">
      <c r="A18" s="570" t="s">
        <v>480</v>
      </c>
      <c r="B18" s="570"/>
      <c r="C18" s="570"/>
      <c r="D18" s="570"/>
      <c r="E18" s="570"/>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A32" sqref="A32:E32"/>
    </sheetView>
  </sheetViews>
  <sheetFormatPr defaultColWidth="9.28515625" defaultRowHeight="15" x14ac:dyDescent="0.25"/>
  <cols>
    <col min="1" max="1" width="31" style="2" customWidth="1"/>
    <col min="2" max="10" width="10.7109375" style="2" customWidth="1"/>
    <col min="11" max="16384" width="9.28515625" style="2"/>
  </cols>
  <sheetData>
    <row r="1" spans="1:15" s="34" customFormat="1" ht="13.15" customHeight="1" x14ac:dyDescent="0.2"/>
    <row r="2" spans="1:15" s="34" customFormat="1" ht="13.15" customHeight="1" x14ac:dyDescent="0.2">
      <c r="A2" s="576" t="s">
        <v>465</v>
      </c>
      <c r="B2" s="576"/>
      <c r="C2" s="576"/>
      <c r="D2" s="576"/>
      <c r="E2" s="576"/>
      <c r="F2" s="576"/>
      <c r="G2" s="576"/>
      <c r="H2" s="576"/>
      <c r="I2" s="576"/>
      <c r="J2" s="576"/>
      <c r="K2" s="576"/>
      <c r="L2" s="576"/>
      <c r="M2" s="576"/>
      <c r="N2" s="576"/>
      <c r="O2" s="576"/>
    </row>
    <row r="3" spans="1:15" s="34" customFormat="1" ht="13.15" customHeight="1" x14ac:dyDescent="0.2"/>
    <row r="4" spans="1:15" s="34" customFormat="1" ht="13.15" customHeight="1" x14ac:dyDescent="0.2">
      <c r="A4" s="422"/>
      <c r="B4" s="581" t="s">
        <v>6</v>
      </c>
      <c r="C4" s="582"/>
      <c r="D4" s="581" t="s">
        <v>11</v>
      </c>
      <c r="E4" s="582"/>
      <c r="F4" s="581" t="s">
        <v>12</v>
      </c>
      <c r="G4" s="582"/>
      <c r="H4" s="581" t="s">
        <v>13</v>
      </c>
      <c r="I4" s="582"/>
      <c r="J4" s="581" t="s">
        <v>3</v>
      </c>
      <c r="K4" s="582"/>
      <c r="L4" s="581" t="s">
        <v>4</v>
      </c>
      <c r="M4" s="582"/>
      <c r="N4" s="581" t="s">
        <v>5</v>
      </c>
      <c r="O4" s="582"/>
    </row>
    <row r="5" spans="1:15" s="34" customFormat="1" ht="13.15" customHeight="1" x14ac:dyDescent="0.2">
      <c r="A5" s="323" t="s">
        <v>101</v>
      </c>
      <c r="B5" s="423"/>
      <c r="C5" s="424"/>
      <c r="D5" s="423"/>
      <c r="E5" s="425"/>
      <c r="F5" s="423"/>
      <c r="G5" s="425"/>
      <c r="H5" s="423"/>
      <c r="I5" s="424"/>
      <c r="J5" s="423"/>
      <c r="K5" s="425"/>
      <c r="L5" s="423"/>
      <c r="M5" s="425"/>
      <c r="N5" s="423"/>
      <c r="O5" s="426"/>
    </row>
    <row r="6" spans="1:15" s="34" customFormat="1" ht="13.15" customHeight="1" x14ac:dyDescent="0.2">
      <c r="A6" s="328" t="s">
        <v>6</v>
      </c>
      <c r="B6" s="329">
        <v>3429</v>
      </c>
      <c r="C6" s="493">
        <v>1.0000000000000002</v>
      </c>
      <c r="D6" s="329">
        <v>2236</v>
      </c>
      <c r="E6" s="330">
        <v>1</v>
      </c>
      <c r="F6" s="329">
        <v>810</v>
      </c>
      <c r="G6" s="330">
        <v>0.99999999999999989</v>
      </c>
      <c r="H6" s="329">
        <v>383</v>
      </c>
      <c r="I6" s="493">
        <v>1.0000000000000002</v>
      </c>
      <c r="J6" s="329">
        <v>2641</v>
      </c>
      <c r="K6" s="330">
        <v>1</v>
      </c>
      <c r="L6" s="329">
        <v>702</v>
      </c>
      <c r="M6" s="330">
        <v>1</v>
      </c>
      <c r="N6" s="329">
        <v>86</v>
      </c>
      <c r="O6" s="331">
        <v>1.0000000000000002</v>
      </c>
    </row>
    <row r="7" spans="1:15" s="34" customFormat="1" ht="13.15" customHeight="1" x14ac:dyDescent="0.2">
      <c r="A7" s="323" t="s">
        <v>102</v>
      </c>
      <c r="B7" s="324"/>
      <c r="C7" s="494"/>
      <c r="D7" s="324"/>
      <c r="E7" s="326"/>
      <c r="F7" s="324"/>
      <c r="G7" s="326"/>
      <c r="H7" s="324"/>
      <c r="I7" s="494"/>
      <c r="J7" s="324"/>
      <c r="K7" s="326"/>
      <c r="L7" s="324"/>
      <c r="M7" s="326"/>
      <c r="N7" s="324"/>
      <c r="O7" s="327"/>
    </row>
    <row r="8" spans="1:15" s="34" customFormat="1" ht="13.15" customHeight="1" x14ac:dyDescent="0.2">
      <c r="A8" s="328" t="s">
        <v>103</v>
      </c>
      <c r="B8" s="329">
        <v>225</v>
      </c>
      <c r="C8" s="493">
        <v>6.5616797900262466E-2</v>
      </c>
      <c r="D8" s="329">
        <v>148</v>
      </c>
      <c r="E8" s="330">
        <v>6.6189624329159216E-2</v>
      </c>
      <c r="F8" s="329">
        <v>54</v>
      </c>
      <c r="G8" s="330">
        <v>6.6666666666666666E-2</v>
      </c>
      <c r="H8" s="329">
        <v>23</v>
      </c>
      <c r="I8" s="493">
        <v>6.0052219321148827E-2</v>
      </c>
      <c r="J8" s="329">
        <v>173</v>
      </c>
      <c r="K8" s="330">
        <v>6.5505490344566458E-2</v>
      </c>
      <c r="L8" s="329">
        <v>49</v>
      </c>
      <c r="M8" s="330">
        <v>6.9800569800569798E-2</v>
      </c>
      <c r="N8" s="329">
        <v>3</v>
      </c>
      <c r="O8" s="331">
        <v>3.4883720930232558E-2</v>
      </c>
    </row>
    <row r="9" spans="1:15" s="34" customFormat="1" ht="13.15" customHeight="1" x14ac:dyDescent="0.2">
      <c r="A9" s="328" t="s">
        <v>104</v>
      </c>
      <c r="B9" s="329">
        <v>69</v>
      </c>
      <c r="C9" s="493">
        <v>2.0122484689413824E-2</v>
      </c>
      <c r="D9" s="329">
        <v>37</v>
      </c>
      <c r="E9" s="330">
        <v>1.6547406082289804E-2</v>
      </c>
      <c r="F9" s="329">
        <v>30</v>
      </c>
      <c r="G9" s="330">
        <v>3.7037037037037035E-2</v>
      </c>
      <c r="H9" s="329">
        <v>2</v>
      </c>
      <c r="I9" s="493">
        <v>5.2219321148825066E-3</v>
      </c>
      <c r="J9" s="329">
        <v>59</v>
      </c>
      <c r="K9" s="330">
        <v>2.2340022718667172E-2</v>
      </c>
      <c r="L9" s="329">
        <v>10</v>
      </c>
      <c r="M9" s="330">
        <v>1.4245014245014245E-2</v>
      </c>
      <c r="N9" s="329">
        <v>0</v>
      </c>
      <c r="O9" s="331">
        <v>0</v>
      </c>
    </row>
    <row r="10" spans="1:15" s="34" customFormat="1" ht="13.15" customHeight="1" x14ac:dyDescent="0.2">
      <c r="A10" s="328" t="s">
        <v>105</v>
      </c>
      <c r="B10" s="329">
        <v>207</v>
      </c>
      <c r="C10" s="493">
        <v>6.0367454068241469E-2</v>
      </c>
      <c r="D10" s="329">
        <v>143</v>
      </c>
      <c r="E10" s="330">
        <v>6.3953488372093026E-2</v>
      </c>
      <c r="F10" s="329">
        <v>43</v>
      </c>
      <c r="G10" s="330">
        <v>5.3086419753086422E-2</v>
      </c>
      <c r="H10" s="329">
        <v>21</v>
      </c>
      <c r="I10" s="493">
        <v>5.4830287206266322E-2</v>
      </c>
      <c r="J10" s="329">
        <v>155</v>
      </c>
      <c r="K10" s="330">
        <v>5.8689890193108669E-2</v>
      </c>
      <c r="L10" s="329">
        <v>45</v>
      </c>
      <c r="M10" s="330">
        <v>6.4102564102564097E-2</v>
      </c>
      <c r="N10" s="329">
        <v>7</v>
      </c>
      <c r="O10" s="331">
        <v>8.1395348837209308E-2</v>
      </c>
    </row>
    <row r="11" spans="1:15" s="34" customFormat="1" ht="13.15" customHeight="1" x14ac:dyDescent="0.2">
      <c r="A11" s="328" t="s">
        <v>106</v>
      </c>
      <c r="B11" s="329">
        <v>64</v>
      </c>
      <c r="C11" s="493">
        <v>1.8664333624963548E-2</v>
      </c>
      <c r="D11" s="329">
        <v>36</v>
      </c>
      <c r="E11" s="330">
        <v>1.6100178890876567E-2</v>
      </c>
      <c r="F11" s="329">
        <v>25</v>
      </c>
      <c r="G11" s="330">
        <v>3.0864197530864196E-2</v>
      </c>
      <c r="H11" s="329">
        <v>3</v>
      </c>
      <c r="I11" s="493">
        <v>7.832898172323759E-3</v>
      </c>
      <c r="J11" s="329">
        <v>57</v>
      </c>
      <c r="K11" s="330">
        <v>2.1582733812949641E-2</v>
      </c>
      <c r="L11" s="329">
        <v>6</v>
      </c>
      <c r="M11" s="330">
        <v>8.5470085470085479E-3</v>
      </c>
      <c r="N11" s="329">
        <v>1</v>
      </c>
      <c r="O11" s="331">
        <v>1.1627906976744186E-2</v>
      </c>
    </row>
    <row r="12" spans="1:15" s="34" customFormat="1" ht="13.15" customHeight="1" x14ac:dyDescent="0.2">
      <c r="A12" s="328" t="s">
        <v>107</v>
      </c>
      <c r="B12" s="329">
        <v>72</v>
      </c>
      <c r="C12" s="493">
        <v>2.0997375328083989E-2</v>
      </c>
      <c r="D12" s="329">
        <v>44</v>
      </c>
      <c r="E12" s="330">
        <v>1.9677996422182469E-2</v>
      </c>
      <c r="F12" s="329">
        <v>23</v>
      </c>
      <c r="G12" s="330">
        <v>2.8395061728395062E-2</v>
      </c>
      <c r="H12" s="329">
        <v>5</v>
      </c>
      <c r="I12" s="493">
        <v>1.3054830287206266E-2</v>
      </c>
      <c r="J12" s="329">
        <v>62</v>
      </c>
      <c r="K12" s="330">
        <v>2.3475956077243468E-2</v>
      </c>
      <c r="L12" s="329">
        <v>10</v>
      </c>
      <c r="M12" s="330">
        <v>1.4245014245014245E-2</v>
      </c>
      <c r="N12" s="329">
        <v>0</v>
      </c>
      <c r="O12" s="331">
        <v>0</v>
      </c>
    </row>
    <row r="13" spans="1:15" s="34" customFormat="1" ht="13.15" customHeight="1" x14ac:dyDescent="0.2">
      <c r="A13" s="328" t="s">
        <v>108</v>
      </c>
      <c r="B13" s="329">
        <v>152</v>
      </c>
      <c r="C13" s="493">
        <v>4.4327792359288423E-2</v>
      </c>
      <c r="D13" s="329">
        <v>84</v>
      </c>
      <c r="E13" s="330">
        <v>3.7567084078711989E-2</v>
      </c>
      <c r="F13" s="329">
        <v>56</v>
      </c>
      <c r="G13" s="330">
        <v>6.9135802469135796E-2</v>
      </c>
      <c r="H13" s="329">
        <v>12</v>
      </c>
      <c r="I13" s="493">
        <v>3.1331592689295036E-2</v>
      </c>
      <c r="J13" s="329">
        <v>123</v>
      </c>
      <c r="K13" s="330">
        <v>4.6573267701628174E-2</v>
      </c>
      <c r="L13" s="329">
        <v>27</v>
      </c>
      <c r="M13" s="330">
        <v>3.8461538461538464E-2</v>
      </c>
      <c r="N13" s="329">
        <v>2</v>
      </c>
      <c r="O13" s="331">
        <v>2.3255813953488372E-2</v>
      </c>
    </row>
    <row r="14" spans="1:15" s="34" customFormat="1" ht="13.15" customHeight="1" x14ac:dyDescent="0.2">
      <c r="A14" s="328" t="s">
        <v>109</v>
      </c>
      <c r="B14" s="329">
        <v>83</v>
      </c>
      <c r="C14" s="493">
        <v>2.4205307669874599E-2</v>
      </c>
      <c r="D14" s="329">
        <v>43</v>
      </c>
      <c r="E14" s="330">
        <v>1.9230769230769232E-2</v>
      </c>
      <c r="F14" s="329">
        <v>36</v>
      </c>
      <c r="G14" s="330">
        <v>4.4444444444444446E-2</v>
      </c>
      <c r="H14" s="329">
        <v>4</v>
      </c>
      <c r="I14" s="493">
        <v>1.0443864229765013E-2</v>
      </c>
      <c r="J14" s="329">
        <v>70</v>
      </c>
      <c r="K14" s="330">
        <v>2.6505111700113593E-2</v>
      </c>
      <c r="L14" s="329">
        <v>12</v>
      </c>
      <c r="M14" s="330">
        <v>1.7094017094017096E-2</v>
      </c>
      <c r="N14" s="329">
        <v>1</v>
      </c>
      <c r="O14" s="331">
        <v>1.1627906976744186E-2</v>
      </c>
    </row>
    <row r="15" spans="1:15" s="34" customFormat="1" ht="13.15" customHeight="1" x14ac:dyDescent="0.2">
      <c r="A15" s="328" t="s">
        <v>110</v>
      </c>
      <c r="B15" s="329">
        <v>184</v>
      </c>
      <c r="C15" s="493">
        <v>5.3659959171770195E-2</v>
      </c>
      <c r="D15" s="329">
        <v>112</v>
      </c>
      <c r="E15" s="330">
        <v>5.008944543828265E-2</v>
      </c>
      <c r="F15" s="329">
        <v>57</v>
      </c>
      <c r="G15" s="330">
        <v>7.0370370370370375E-2</v>
      </c>
      <c r="H15" s="329">
        <v>15</v>
      </c>
      <c r="I15" s="493">
        <v>3.91644908616188E-2</v>
      </c>
      <c r="J15" s="329">
        <v>145</v>
      </c>
      <c r="K15" s="330">
        <v>5.4903445664521017E-2</v>
      </c>
      <c r="L15" s="329">
        <v>37</v>
      </c>
      <c r="M15" s="330">
        <v>5.2706552706552709E-2</v>
      </c>
      <c r="N15" s="329">
        <v>2</v>
      </c>
      <c r="O15" s="331">
        <v>2.3255813953488372E-2</v>
      </c>
    </row>
    <row r="16" spans="1:15" s="34" customFormat="1" ht="13.15" customHeight="1" x14ac:dyDescent="0.2">
      <c r="A16" s="328" t="s">
        <v>111</v>
      </c>
      <c r="B16" s="329">
        <v>81</v>
      </c>
      <c r="C16" s="493">
        <v>2.3622047244094488E-2</v>
      </c>
      <c r="D16" s="329">
        <v>48</v>
      </c>
      <c r="E16" s="330">
        <v>2.1466905187835419E-2</v>
      </c>
      <c r="F16" s="329">
        <v>29</v>
      </c>
      <c r="G16" s="330">
        <v>3.580246913580247E-2</v>
      </c>
      <c r="H16" s="329">
        <v>4</v>
      </c>
      <c r="I16" s="493">
        <v>1.0443864229765013E-2</v>
      </c>
      <c r="J16" s="329">
        <v>68</v>
      </c>
      <c r="K16" s="330">
        <v>2.5747822794396063E-2</v>
      </c>
      <c r="L16" s="329">
        <v>12</v>
      </c>
      <c r="M16" s="330">
        <v>1.7094017094017096E-2</v>
      </c>
      <c r="N16" s="329">
        <v>1</v>
      </c>
      <c r="O16" s="331">
        <v>1.1627906976744186E-2</v>
      </c>
    </row>
    <row r="17" spans="1:15" s="34" customFormat="1" ht="13.15" customHeight="1" x14ac:dyDescent="0.2">
      <c r="A17" s="328" t="s">
        <v>112</v>
      </c>
      <c r="B17" s="329">
        <v>181</v>
      </c>
      <c r="C17" s="493">
        <v>5.2785068533100027E-2</v>
      </c>
      <c r="D17" s="329">
        <v>98</v>
      </c>
      <c r="E17" s="330">
        <v>4.3828264758497319E-2</v>
      </c>
      <c r="F17" s="329">
        <v>67</v>
      </c>
      <c r="G17" s="330">
        <v>8.2716049382716053E-2</v>
      </c>
      <c r="H17" s="329">
        <v>16</v>
      </c>
      <c r="I17" s="493">
        <v>4.1775456919060053E-2</v>
      </c>
      <c r="J17" s="329">
        <v>152</v>
      </c>
      <c r="K17" s="330">
        <v>5.7553956834532377E-2</v>
      </c>
      <c r="L17" s="329">
        <v>28</v>
      </c>
      <c r="M17" s="330">
        <v>3.9886039886039885E-2</v>
      </c>
      <c r="N17" s="329">
        <v>1</v>
      </c>
      <c r="O17" s="331">
        <v>1.1627906976744186E-2</v>
      </c>
    </row>
    <row r="18" spans="1:15" s="34" customFormat="1" ht="13.15" customHeight="1" x14ac:dyDescent="0.2">
      <c r="A18" s="328" t="s">
        <v>113</v>
      </c>
      <c r="B18" s="329">
        <v>723</v>
      </c>
      <c r="C18" s="493">
        <v>0.21084864391951005</v>
      </c>
      <c r="D18" s="329">
        <v>505</v>
      </c>
      <c r="E18" s="330">
        <v>0.22584973166368516</v>
      </c>
      <c r="F18" s="329">
        <v>93</v>
      </c>
      <c r="G18" s="330">
        <v>0.11481481481481481</v>
      </c>
      <c r="H18" s="329">
        <v>125</v>
      </c>
      <c r="I18" s="493">
        <v>0.32637075718015668</v>
      </c>
      <c r="J18" s="329">
        <v>534</v>
      </c>
      <c r="K18" s="330">
        <v>0.20219613782658083</v>
      </c>
      <c r="L18" s="329">
        <v>152</v>
      </c>
      <c r="M18" s="330">
        <v>0.21652421652421652</v>
      </c>
      <c r="N18" s="329">
        <v>37</v>
      </c>
      <c r="O18" s="331">
        <v>0.43023255813953487</v>
      </c>
    </row>
    <row r="19" spans="1:15" s="34" customFormat="1" ht="13.15" customHeight="1" x14ac:dyDescent="0.2">
      <c r="A19" s="328" t="s">
        <v>114</v>
      </c>
      <c r="B19" s="329">
        <v>53</v>
      </c>
      <c r="C19" s="493">
        <v>1.5456401283172936E-2</v>
      </c>
      <c r="D19" s="329">
        <v>30</v>
      </c>
      <c r="E19" s="330">
        <v>1.3416815742397137E-2</v>
      </c>
      <c r="F19" s="329">
        <v>21</v>
      </c>
      <c r="G19" s="330">
        <v>2.5925925925925925E-2</v>
      </c>
      <c r="H19" s="329">
        <v>2</v>
      </c>
      <c r="I19" s="493">
        <v>5.2219321148825066E-3</v>
      </c>
      <c r="J19" s="329">
        <v>45</v>
      </c>
      <c r="K19" s="330">
        <v>1.7039000378644451E-2</v>
      </c>
      <c r="L19" s="329">
        <v>7</v>
      </c>
      <c r="M19" s="330">
        <v>9.9715099715099714E-3</v>
      </c>
      <c r="N19" s="329">
        <v>1</v>
      </c>
      <c r="O19" s="331">
        <v>1.1627906976744186E-2</v>
      </c>
    </row>
    <row r="20" spans="1:15" s="34" customFormat="1" ht="13.15" customHeight="1" x14ac:dyDescent="0.2">
      <c r="A20" s="328" t="s">
        <v>115</v>
      </c>
      <c r="B20" s="329">
        <v>483</v>
      </c>
      <c r="C20" s="493">
        <v>0.14085739282589677</v>
      </c>
      <c r="D20" s="329">
        <v>330</v>
      </c>
      <c r="E20" s="330">
        <v>0.14758497316636851</v>
      </c>
      <c r="F20" s="329">
        <v>84</v>
      </c>
      <c r="G20" s="330">
        <v>0.1037037037037037</v>
      </c>
      <c r="H20" s="329">
        <v>69</v>
      </c>
      <c r="I20" s="493">
        <v>0.18015665796344649</v>
      </c>
      <c r="J20" s="329">
        <v>350</v>
      </c>
      <c r="K20" s="330">
        <v>0.13252555850056796</v>
      </c>
      <c r="L20" s="329">
        <v>115</v>
      </c>
      <c r="M20" s="330">
        <v>0.16381766381766383</v>
      </c>
      <c r="N20" s="329">
        <v>18</v>
      </c>
      <c r="O20" s="331">
        <v>0.20930232558139536</v>
      </c>
    </row>
    <row r="21" spans="1:15" s="34" customFormat="1" ht="13.15" customHeight="1" x14ac:dyDescent="0.2">
      <c r="A21" s="328" t="s">
        <v>116</v>
      </c>
      <c r="B21" s="329">
        <v>163</v>
      </c>
      <c r="C21" s="493">
        <v>4.753572470107903E-2</v>
      </c>
      <c r="D21" s="329">
        <v>105</v>
      </c>
      <c r="E21" s="330">
        <v>4.6958855098389984E-2</v>
      </c>
      <c r="F21" s="329">
        <v>47</v>
      </c>
      <c r="G21" s="330">
        <v>5.802469135802469E-2</v>
      </c>
      <c r="H21" s="329">
        <v>11</v>
      </c>
      <c r="I21" s="493">
        <v>2.8720626631853787E-2</v>
      </c>
      <c r="J21" s="329">
        <v>129</v>
      </c>
      <c r="K21" s="330">
        <v>4.8845134418780765E-2</v>
      </c>
      <c r="L21" s="329">
        <v>32</v>
      </c>
      <c r="M21" s="330">
        <v>4.5584045584045586E-2</v>
      </c>
      <c r="N21" s="329">
        <v>2</v>
      </c>
      <c r="O21" s="331">
        <v>2.3255813953488372E-2</v>
      </c>
    </row>
    <row r="22" spans="1:15" s="34" customFormat="1" ht="13.15" customHeight="1" x14ac:dyDescent="0.2">
      <c r="A22" s="328" t="s">
        <v>117</v>
      </c>
      <c r="B22" s="329">
        <v>199</v>
      </c>
      <c r="C22" s="493">
        <v>5.8034412365121024E-2</v>
      </c>
      <c r="D22" s="329">
        <v>143</v>
      </c>
      <c r="E22" s="330">
        <v>6.3953488372093026E-2</v>
      </c>
      <c r="F22" s="329">
        <v>35</v>
      </c>
      <c r="G22" s="330">
        <v>4.3209876543209874E-2</v>
      </c>
      <c r="H22" s="329">
        <v>21</v>
      </c>
      <c r="I22" s="493">
        <v>5.4830287206266322E-2</v>
      </c>
      <c r="J22" s="329">
        <v>154</v>
      </c>
      <c r="K22" s="330">
        <v>5.8311245740249908E-2</v>
      </c>
      <c r="L22" s="329">
        <v>43</v>
      </c>
      <c r="M22" s="330">
        <v>6.1253561253561253E-2</v>
      </c>
      <c r="N22" s="329">
        <v>2</v>
      </c>
      <c r="O22" s="331">
        <v>2.3255813953488372E-2</v>
      </c>
    </row>
    <row r="23" spans="1:15" s="34" customFormat="1" ht="13.15" customHeight="1" x14ac:dyDescent="0.2">
      <c r="A23" s="328" t="s">
        <v>118</v>
      </c>
      <c r="B23" s="329">
        <v>74</v>
      </c>
      <c r="C23" s="493">
        <v>2.15806357538641E-2</v>
      </c>
      <c r="D23" s="329">
        <v>49</v>
      </c>
      <c r="E23" s="330">
        <v>2.191413237924866E-2</v>
      </c>
      <c r="F23" s="329">
        <v>19</v>
      </c>
      <c r="G23" s="330">
        <v>2.3456790123456792E-2</v>
      </c>
      <c r="H23" s="329">
        <v>6</v>
      </c>
      <c r="I23" s="493">
        <v>1.5665796344647518E-2</v>
      </c>
      <c r="J23" s="329">
        <v>56</v>
      </c>
      <c r="K23" s="330">
        <v>2.1204089360090876E-2</v>
      </c>
      <c r="L23" s="329">
        <v>16</v>
      </c>
      <c r="M23" s="330">
        <v>2.2792022792022793E-2</v>
      </c>
      <c r="N23" s="329">
        <v>2</v>
      </c>
      <c r="O23" s="331">
        <v>2.3255813953488372E-2</v>
      </c>
    </row>
    <row r="24" spans="1:15" s="34" customFormat="1" ht="13.15" customHeight="1" x14ac:dyDescent="0.2">
      <c r="A24" s="328" t="s">
        <v>119</v>
      </c>
      <c r="B24" s="329">
        <v>80</v>
      </c>
      <c r="C24" s="493">
        <v>2.3330417031204434E-2</v>
      </c>
      <c r="D24" s="329">
        <v>52</v>
      </c>
      <c r="E24" s="330">
        <v>2.3255813953488372E-2</v>
      </c>
      <c r="F24" s="329">
        <v>23</v>
      </c>
      <c r="G24" s="330">
        <v>2.8395061728395062E-2</v>
      </c>
      <c r="H24" s="329">
        <v>5</v>
      </c>
      <c r="I24" s="493">
        <v>1.3054830287206266E-2</v>
      </c>
      <c r="J24" s="329">
        <v>63</v>
      </c>
      <c r="K24" s="330">
        <v>2.3854600530102233E-2</v>
      </c>
      <c r="L24" s="329">
        <v>15</v>
      </c>
      <c r="M24" s="330">
        <v>2.1367521367521368E-2</v>
      </c>
      <c r="N24" s="329">
        <v>2</v>
      </c>
      <c r="O24" s="331">
        <v>2.3255813953488372E-2</v>
      </c>
    </row>
    <row r="25" spans="1:15" s="34" customFormat="1" ht="13.15" customHeight="1" x14ac:dyDescent="0.2">
      <c r="A25" s="328" t="s">
        <v>120</v>
      </c>
      <c r="B25" s="329">
        <v>139</v>
      </c>
      <c r="C25" s="493">
        <v>4.0536599591717702E-2</v>
      </c>
      <c r="D25" s="329">
        <v>85</v>
      </c>
      <c r="E25" s="330">
        <v>3.8014311270125223E-2</v>
      </c>
      <c r="F25" s="329">
        <v>47</v>
      </c>
      <c r="G25" s="330">
        <v>5.802469135802469E-2</v>
      </c>
      <c r="H25" s="329">
        <v>7</v>
      </c>
      <c r="I25" s="493">
        <v>1.8276762402088774E-2</v>
      </c>
      <c r="J25" s="329">
        <v>110</v>
      </c>
      <c r="K25" s="330">
        <v>4.1650889814464215E-2</v>
      </c>
      <c r="L25" s="329">
        <v>27</v>
      </c>
      <c r="M25" s="330">
        <v>3.8461538461538464E-2</v>
      </c>
      <c r="N25" s="329">
        <v>2</v>
      </c>
      <c r="O25" s="331">
        <v>2.3255813953488372E-2</v>
      </c>
    </row>
    <row r="26" spans="1:15" s="34" customFormat="1" ht="13.15" customHeight="1" x14ac:dyDescent="0.2">
      <c r="A26" s="328" t="s">
        <v>121</v>
      </c>
      <c r="B26" s="329">
        <v>80</v>
      </c>
      <c r="C26" s="493">
        <v>2.3330417031204434E-2</v>
      </c>
      <c r="D26" s="329">
        <v>75</v>
      </c>
      <c r="E26" s="330">
        <v>3.3542039355992842E-2</v>
      </c>
      <c r="F26" s="329">
        <v>2</v>
      </c>
      <c r="G26" s="330">
        <v>2.4691358024691358E-3</v>
      </c>
      <c r="H26" s="329">
        <v>3</v>
      </c>
      <c r="I26" s="493">
        <v>7.832898172323759E-3</v>
      </c>
      <c r="J26" s="329">
        <v>48</v>
      </c>
      <c r="K26" s="330">
        <v>1.817493373722075E-2</v>
      </c>
      <c r="L26" s="329">
        <v>31</v>
      </c>
      <c r="M26" s="330">
        <v>4.4159544159544158E-2</v>
      </c>
      <c r="N26" s="329">
        <v>1</v>
      </c>
      <c r="O26" s="331">
        <v>1.1627906976744186E-2</v>
      </c>
    </row>
    <row r="27" spans="1:15" s="34" customFormat="1" ht="13.15" customHeight="1" x14ac:dyDescent="0.2">
      <c r="A27" s="328" t="s">
        <v>122</v>
      </c>
      <c r="B27" s="329">
        <v>32</v>
      </c>
      <c r="C27" s="493">
        <v>9.3321668124817739E-3</v>
      </c>
      <c r="D27" s="329">
        <v>15</v>
      </c>
      <c r="E27" s="330">
        <v>6.7084078711985686E-3</v>
      </c>
      <c r="F27" s="329">
        <v>5</v>
      </c>
      <c r="G27" s="330">
        <v>6.1728395061728392E-3</v>
      </c>
      <c r="H27" s="329">
        <v>12</v>
      </c>
      <c r="I27" s="493">
        <v>3.1331592689295036E-2</v>
      </c>
      <c r="J27" s="329">
        <v>26</v>
      </c>
      <c r="K27" s="330">
        <v>9.8447557743279058E-3</v>
      </c>
      <c r="L27" s="329">
        <v>6</v>
      </c>
      <c r="M27" s="330">
        <v>8.5470085470085479E-3</v>
      </c>
      <c r="N27" s="329">
        <v>0</v>
      </c>
      <c r="O27" s="331">
        <v>0</v>
      </c>
    </row>
    <row r="28" spans="1:15" s="34" customFormat="1" ht="13.15" customHeight="1" x14ac:dyDescent="0.2">
      <c r="A28" s="328" t="s">
        <v>123</v>
      </c>
      <c r="B28" s="329">
        <v>23</v>
      </c>
      <c r="C28" s="493">
        <v>6.7074948964712744E-3</v>
      </c>
      <c r="D28" s="329">
        <v>17</v>
      </c>
      <c r="E28" s="330">
        <v>7.6028622540250451E-3</v>
      </c>
      <c r="F28" s="329">
        <v>2</v>
      </c>
      <c r="G28" s="330">
        <v>2.4691358024691358E-3</v>
      </c>
      <c r="H28" s="329">
        <v>4</v>
      </c>
      <c r="I28" s="493">
        <v>1.0443864229765013E-2</v>
      </c>
      <c r="J28" s="329">
        <v>17</v>
      </c>
      <c r="K28" s="330">
        <v>6.4369556985990157E-3</v>
      </c>
      <c r="L28" s="329">
        <v>6</v>
      </c>
      <c r="M28" s="330">
        <v>8.5470085470085479E-3</v>
      </c>
      <c r="N28" s="329">
        <v>0</v>
      </c>
      <c r="O28" s="331">
        <v>0</v>
      </c>
    </row>
    <row r="29" spans="1:15" s="34" customFormat="1" ht="13.15" customHeight="1" x14ac:dyDescent="0.2">
      <c r="A29" s="328" t="s">
        <v>124</v>
      </c>
      <c r="B29" s="329">
        <v>58</v>
      </c>
      <c r="C29" s="493">
        <v>1.6914552347623214E-2</v>
      </c>
      <c r="D29" s="329">
        <v>33</v>
      </c>
      <c r="E29" s="330">
        <v>1.4758497316636851E-2</v>
      </c>
      <c r="F29" s="329">
        <v>12</v>
      </c>
      <c r="G29" s="330">
        <v>1.4814814814814815E-2</v>
      </c>
      <c r="H29" s="329">
        <v>13</v>
      </c>
      <c r="I29" s="493">
        <v>3.3942558746736295E-2</v>
      </c>
      <c r="J29" s="329">
        <v>42</v>
      </c>
      <c r="K29" s="330">
        <v>1.5903067020068155E-2</v>
      </c>
      <c r="L29" s="329">
        <v>15</v>
      </c>
      <c r="M29" s="330">
        <v>2.1367521367521368E-2</v>
      </c>
      <c r="N29" s="329">
        <v>1</v>
      </c>
      <c r="O29" s="331">
        <v>1.1627906976744186E-2</v>
      </c>
    </row>
    <row r="30" spans="1:15" s="34" customFormat="1" ht="13.15" customHeight="1" x14ac:dyDescent="0.2">
      <c r="A30" s="429" t="s">
        <v>311</v>
      </c>
      <c r="B30" s="340">
        <v>4</v>
      </c>
      <c r="C30" s="495">
        <v>1.1665208515602217E-3</v>
      </c>
      <c r="D30" s="340">
        <v>4</v>
      </c>
      <c r="E30" s="341">
        <v>1.7889087656529517E-3</v>
      </c>
      <c r="F30" s="340">
        <v>0</v>
      </c>
      <c r="G30" s="341">
        <v>0</v>
      </c>
      <c r="H30" s="340">
        <v>0</v>
      </c>
      <c r="I30" s="495">
        <v>0</v>
      </c>
      <c r="J30" s="340">
        <v>3</v>
      </c>
      <c r="K30" s="341">
        <v>1.1359333585762969E-3</v>
      </c>
      <c r="L30" s="340">
        <v>1</v>
      </c>
      <c r="M30" s="341">
        <v>1.4245014245014246E-3</v>
      </c>
      <c r="N30" s="340">
        <v>0</v>
      </c>
      <c r="O30" s="342">
        <v>0</v>
      </c>
    </row>
    <row r="31" spans="1:15" ht="13.15" customHeight="1" x14ac:dyDescent="0.25">
      <c r="A31" s="496" t="s">
        <v>17</v>
      </c>
      <c r="B31" s="497"/>
      <c r="C31" s="497"/>
      <c r="D31" s="497"/>
      <c r="E31" s="497"/>
      <c r="F31" s="497"/>
      <c r="G31" s="497"/>
      <c r="H31" s="497"/>
      <c r="I31" s="497"/>
      <c r="J31" s="497"/>
      <c r="K31" s="497"/>
      <c r="L31" s="497"/>
      <c r="M31" s="497"/>
      <c r="N31" s="497"/>
      <c r="O31" s="497"/>
    </row>
    <row r="32" spans="1:15" ht="13.15" customHeight="1" x14ac:dyDescent="0.25">
      <c r="A32" s="570" t="s">
        <v>480</v>
      </c>
      <c r="B32" s="570"/>
      <c r="C32" s="570"/>
      <c r="D32" s="570"/>
      <c r="E32" s="570"/>
    </row>
    <row r="33" spans="1:1" s="1" customFormat="1" ht="11.25" x14ac:dyDescent="0.2">
      <c r="A33" s="5"/>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opLeftCell="A4" workbookViewId="0">
      <selection activeCell="I27" sqref="I27"/>
    </sheetView>
  </sheetViews>
  <sheetFormatPr defaultColWidth="9.28515625" defaultRowHeight="15" x14ac:dyDescent="0.25"/>
  <cols>
    <col min="1" max="1" width="31" style="2" customWidth="1"/>
    <col min="2" max="9" width="10.7109375" style="2" customWidth="1"/>
    <col min="10" max="16384" width="9.28515625" style="2"/>
  </cols>
  <sheetData>
    <row r="1" spans="1:11" s="34" customFormat="1" ht="13.15" customHeight="1" x14ac:dyDescent="0.2"/>
    <row r="2" spans="1:11" s="34" customFormat="1" ht="13.15" customHeight="1" x14ac:dyDescent="0.2">
      <c r="A2" s="576" t="s">
        <v>466</v>
      </c>
      <c r="B2" s="576"/>
      <c r="C2" s="576"/>
      <c r="D2" s="576"/>
      <c r="E2" s="576"/>
      <c r="F2" s="576"/>
      <c r="G2" s="576"/>
      <c r="H2" s="576"/>
      <c r="I2" s="576"/>
    </row>
    <row r="3" spans="1:11" s="34" customFormat="1" ht="13.15" customHeight="1" x14ac:dyDescent="0.2"/>
    <row r="4" spans="1:11" s="34" customFormat="1" ht="13.15" customHeight="1" x14ac:dyDescent="0.2">
      <c r="A4" s="322"/>
      <c r="B4" s="581">
        <v>2018</v>
      </c>
      <c r="C4" s="582"/>
      <c r="D4" s="581">
        <v>2019</v>
      </c>
      <c r="E4" s="582"/>
      <c r="F4" s="581">
        <v>2020</v>
      </c>
      <c r="G4" s="582"/>
      <c r="H4" s="581">
        <v>2021</v>
      </c>
      <c r="I4" s="584"/>
    </row>
    <row r="5" spans="1:11" s="34" customFormat="1" ht="13.15" customHeight="1" x14ac:dyDescent="0.2">
      <c r="A5" s="323" t="s">
        <v>101</v>
      </c>
      <c r="B5" s="423"/>
      <c r="C5" s="430"/>
      <c r="D5" s="423"/>
      <c r="E5" s="425"/>
      <c r="F5" s="423"/>
      <c r="G5" s="425"/>
      <c r="H5" s="423"/>
      <c r="I5" s="431"/>
    </row>
    <row r="6" spans="1:11" s="34" customFormat="1" ht="13.15" customHeight="1" x14ac:dyDescent="0.2">
      <c r="A6" s="328" t="s">
        <v>6</v>
      </c>
      <c r="B6" s="346">
        <v>4047</v>
      </c>
      <c r="C6" s="330">
        <v>1</v>
      </c>
      <c r="D6" s="329">
        <v>3948</v>
      </c>
      <c r="E6" s="330">
        <v>1</v>
      </c>
      <c r="F6" s="329">
        <v>3727</v>
      </c>
      <c r="G6" s="330">
        <v>0.99999999999999989</v>
      </c>
      <c r="H6" s="329">
        <v>3429</v>
      </c>
      <c r="I6" s="331">
        <v>1.0000000000000002</v>
      </c>
      <c r="J6" s="512"/>
      <c r="K6" s="512"/>
    </row>
    <row r="7" spans="1:11" s="34" customFormat="1" ht="13.15" customHeight="1" x14ac:dyDescent="0.2">
      <c r="A7" s="323" t="s">
        <v>102</v>
      </c>
      <c r="B7" s="423"/>
      <c r="C7" s="326"/>
      <c r="D7" s="324"/>
      <c r="E7" s="326"/>
      <c r="F7" s="324"/>
      <c r="G7" s="326"/>
      <c r="H7" s="324"/>
      <c r="I7" s="327"/>
    </row>
    <row r="8" spans="1:11" s="34" customFormat="1" ht="13.15" customHeight="1" x14ac:dyDescent="0.2">
      <c r="A8" s="328" t="s">
        <v>103</v>
      </c>
      <c r="B8" s="346">
        <v>268</v>
      </c>
      <c r="C8" s="330">
        <v>6.5238260009886306E-2</v>
      </c>
      <c r="D8" s="329">
        <v>261</v>
      </c>
      <c r="E8" s="330">
        <v>6.6176470588235295E-2</v>
      </c>
      <c r="F8" s="329">
        <v>244</v>
      </c>
      <c r="G8" s="330">
        <v>6.4538544184797209E-2</v>
      </c>
      <c r="H8" s="329">
        <v>225</v>
      </c>
      <c r="I8" s="331">
        <v>6.569343065693431E-2</v>
      </c>
    </row>
    <row r="9" spans="1:11" s="34" customFormat="1" ht="13.15" customHeight="1" x14ac:dyDescent="0.2">
      <c r="A9" s="328" t="s">
        <v>104</v>
      </c>
      <c r="B9" s="346">
        <v>71</v>
      </c>
      <c r="C9" s="330">
        <v>1.7548195748887791E-2</v>
      </c>
      <c r="D9" s="329">
        <v>72</v>
      </c>
      <c r="E9" s="330">
        <v>1.8255578093306288E-2</v>
      </c>
      <c r="F9" s="329">
        <v>71</v>
      </c>
      <c r="G9" s="330">
        <v>1.9070641955412301E-2</v>
      </c>
      <c r="H9" s="329">
        <v>69</v>
      </c>
      <c r="I9" s="331">
        <v>2.0145985401459853E-2</v>
      </c>
    </row>
    <row r="10" spans="1:11" s="34" customFormat="1" ht="13.15" customHeight="1" x14ac:dyDescent="0.2">
      <c r="A10" s="328" t="s">
        <v>105</v>
      </c>
      <c r="B10" s="346">
        <v>259</v>
      </c>
      <c r="C10" s="330">
        <v>6.4013840830449822E-2</v>
      </c>
      <c r="D10" s="329">
        <v>260</v>
      </c>
      <c r="E10" s="330">
        <v>6.5922920892494935E-2</v>
      </c>
      <c r="F10" s="329">
        <v>237</v>
      </c>
      <c r="G10" s="330">
        <v>6.3658340048348111E-2</v>
      </c>
      <c r="H10" s="329">
        <v>207</v>
      </c>
      <c r="I10" s="331">
        <v>6.0437956204379563E-2</v>
      </c>
    </row>
    <row r="11" spans="1:11" s="34" customFormat="1" ht="13.15" customHeight="1" x14ac:dyDescent="0.2">
      <c r="A11" s="328" t="s">
        <v>106</v>
      </c>
      <c r="B11" s="346">
        <v>70</v>
      </c>
      <c r="C11" s="330">
        <v>1.7301038062283738E-2</v>
      </c>
      <c r="D11" s="329">
        <v>71</v>
      </c>
      <c r="E11" s="330">
        <v>1.8002028397565924E-2</v>
      </c>
      <c r="F11" s="329">
        <v>69</v>
      </c>
      <c r="G11" s="330">
        <v>1.8533440773569703E-2</v>
      </c>
      <c r="H11" s="329">
        <v>64</v>
      </c>
      <c r="I11" s="331">
        <v>1.8686131386861315E-2</v>
      </c>
    </row>
    <row r="12" spans="1:11" s="34" customFormat="1" ht="13.15" customHeight="1" x14ac:dyDescent="0.2">
      <c r="A12" s="328" t="s">
        <v>107</v>
      </c>
      <c r="B12" s="346">
        <v>80</v>
      </c>
      <c r="C12" s="330">
        <v>1.9772614928324272E-2</v>
      </c>
      <c r="D12" s="329">
        <v>82</v>
      </c>
      <c r="E12" s="330">
        <v>2.0791075050709939E-2</v>
      </c>
      <c r="F12" s="329">
        <v>79</v>
      </c>
      <c r="G12" s="330">
        <v>2.1219446682782701E-2</v>
      </c>
      <c r="H12" s="329">
        <v>72</v>
      </c>
      <c r="I12" s="331">
        <v>2.1021897810218976E-2</v>
      </c>
    </row>
    <row r="13" spans="1:11" s="34" customFormat="1" ht="13.15" customHeight="1" x14ac:dyDescent="0.2">
      <c r="A13" s="328" t="s">
        <v>108</v>
      </c>
      <c r="B13" s="346">
        <v>174</v>
      </c>
      <c r="C13" s="330">
        <v>4.300543746910529E-2</v>
      </c>
      <c r="D13" s="329">
        <v>167</v>
      </c>
      <c r="E13" s="330">
        <v>4.2342799188640971E-2</v>
      </c>
      <c r="F13" s="329">
        <v>162</v>
      </c>
      <c r="G13" s="330">
        <v>4.2513295729250604E-2</v>
      </c>
      <c r="H13" s="329">
        <v>152</v>
      </c>
      <c r="I13" s="331">
        <v>4.4379562043795617E-2</v>
      </c>
    </row>
    <row r="14" spans="1:11" s="34" customFormat="1" ht="13.15" customHeight="1" x14ac:dyDescent="0.2">
      <c r="A14" s="328" t="s">
        <v>109</v>
      </c>
      <c r="B14" s="346">
        <v>94</v>
      </c>
      <c r="C14" s="330">
        <v>2.3232822540781017E-2</v>
      </c>
      <c r="D14" s="329">
        <v>89</v>
      </c>
      <c r="E14" s="330">
        <v>2.2565922920892496E-2</v>
      </c>
      <c r="F14" s="329">
        <v>86</v>
      </c>
      <c r="G14" s="330">
        <v>2.3099650819231803E-2</v>
      </c>
      <c r="H14" s="329">
        <v>83</v>
      </c>
      <c r="I14" s="331">
        <v>2.4233576642335768E-2</v>
      </c>
    </row>
    <row r="15" spans="1:11" s="34" customFormat="1" ht="13.15" customHeight="1" x14ac:dyDescent="0.2">
      <c r="A15" s="328" t="s">
        <v>110</v>
      </c>
      <c r="B15" s="346">
        <v>215</v>
      </c>
      <c r="C15" s="330">
        <v>5.3138902619871475E-2</v>
      </c>
      <c r="D15" s="329">
        <v>206</v>
      </c>
      <c r="E15" s="330">
        <v>5.2231237322515216E-2</v>
      </c>
      <c r="F15" s="329">
        <v>195</v>
      </c>
      <c r="G15" s="330">
        <v>5.2377115229653506E-2</v>
      </c>
      <c r="H15" s="329">
        <v>184</v>
      </c>
      <c r="I15" s="331">
        <v>5.3722627737226275E-2</v>
      </c>
    </row>
    <row r="16" spans="1:11" s="34" customFormat="1" ht="13.15" customHeight="1" x14ac:dyDescent="0.2">
      <c r="A16" s="328" t="s">
        <v>111</v>
      </c>
      <c r="B16" s="346">
        <v>85</v>
      </c>
      <c r="C16" s="330">
        <v>2.100840336134454E-2</v>
      </c>
      <c r="D16" s="329">
        <v>86</v>
      </c>
      <c r="E16" s="330">
        <v>2.1805273833671399E-2</v>
      </c>
      <c r="F16" s="329">
        <v>84</v>
      </c>
      <c r="G16" s="330">
        <v>2.2562449637389202E-2</v>
      </c>
      <c r="H16" s="329">
        <v>81</v>
      </c>
      <c r="I16" s="331">
        <v>2.364963503649635E-2</v>
      </c>
    </row>
    <row r="17" spans="1:10" s="34" customFormat="1" ht="13.15" customHeight="1" x14ac:dyDescent="0.2">
      <c r="A17" s="328" t="s">
        <v>112</v>
      </c>
      <c r="B17" s="346">
        <v>214</v>
      </c>
      <c r="C17" s="330">
        <v>5.2891744933267426E-2</v>
      </c>
      <c r="D17" s="329">
        <v>205</v>
      </c>
      <c r="E17" s="330">
        <v>5.1977687626774849E-2</v>
      </c>
      <c r="F17" s="329">
        <v>197</v>
      </c>
      <c r="G17" s="330">
        <v>5.2914316411496104E-2</v>
      </c>
      <c r="H17" s="329">
        <v>181</v>
      </c>
      <c r="I17" s="331">
        <v>5.2846715328467152E-2</v>
      </c>
    </row>
    <row r="18" spans="1:10" s="34" customFormat="1" ht="13.15" customHeight="1" x14ac:dyDescent="0.2">
      <c r="A18" s="328" t="s">
        <v>113</v>
      </c>
      <c r="B18" s="346">
        <v>888</v>
      </c>
      <c r="C18" s="330">
        <v>0.21947602570439942</v>
      </c>
      <c r="D18" s="329">
        <v>853</v>
      </c>
      <c r="E18" s="330">
        <v>0.21627789046653145</v>
      </c>
      <c r="F18" s="329">
        <v>800</v>
      </c>
      <c r="G18" s="330">
        <v>0.21488047273704003</v>
      </c>
      <c r="H18" s="329">
        <v>723</v>
      </c>
      <c r="I18" s="331">
        <v>0.2110948905109489</v>
      </c>
      <c r="J18" s="512"/>
    </row>
    <row r="19" spans="1:10" s="34" customFormat="1" ht="13.15" customHeight="1" x14ac:dyDescent="0.2">
      <c r="A19" s="328" t="s">
        <v>114</v>
      </c>
      <c r="B19" s="346">
        <v>65</v>
      </c>
      <c r="C19" s="330">
        <v>1.6065249629263471E-2</v>
      </c>
      <c r="D19" s="329">
        <v>60</v>
      </c>
      <c r="E19" s="330">
        <v>1.5212981744421906E-2</v>
      </c>
      <c r="F19" s="329">
        <v>56</v>
      </c>
      <c r="G19" s="330">
        <v>1.4041633091592801E-2</v>
      </c>
      <c r="H19" s="329">
        <v>53</v>
      </c>
      <c r="I19" s="331">
        <v>1.5474452554744526E-2</v>
      </c>
    </row>
    <row r="20" spans="1:10" s="34" customFormat="1" ht="13.15" customHeight="1" x14ac:dyDescent="0.2">
      <c r="A20" s="328" t="s">
        <v>115</v>
      </c>
      <c r="B20" s="346">
        <v>581</v>
      </c>
      <c r="C20" s="330">
        <v>0.14359861591695502</v>
      </c>
      <c r="D20" s="329">
        <v>564</v>
      </c>
      <c r="E20" s="330">
        <v>0.14300202839756593</v>
      </c>
      <c r="F20" s="329">
        <v>528</v>
      </c>
      <c r="G20" s="330">
        <v>0.14182111200644643</v>
      </c>
      <c r="H20" s="329">
        <v>483</v>
      </c>
      <c r="I20" s="331">
        <v>0.14102189781021898</v>
      </c>
      <c r="J20" s="512"/>
    </row>
    <row r="21" spans="1:10" s="34" customFormat="1" ht="13.15" customHeight="1" x14ac:dyDescent="0.2">
      <c r="A21" s="328" t="s">
        <v>116</v>
      </c>
      <c r="B21" s="346">
        <v>177</v>
      </c>
      <c r="C21" s="330">
        <v>4.3746910528917451E-2</v>
      </c>
      <c r="D21" s="329">
        <v>174</v>
      </c>
      <c r="E21" s="330">
        <v>4.4117647058823532E-2</v>
      </c>
      <c r="F21" s="329">
        <v>166</v>
      </c>
      <c r="G21" s="330">
        <v>4.3587698092935806E-2</v>
      </c>
      <c r="H21" s="329">
        <v>163</v>
      </c>
      <c r="I21" s="331">
        <v>4.7591240875912412E-2</v>
      </c>
    </row>
    <row r="22" spans="1:10" s="34" customFormat="1" ht="13.15" customHeight="1" x14ac:dyDescent="0.2">
      <c r="A22" s="328" t="s">
        <v>117</v>
      </c>
      <c r="B22" s="346">
        <v>247</v>
      </c>
      <c r="C22" s="330">
        <v>6.1047948591201183E-2</v>
      </c>
      <c r="D22" s="329">
        <v>235</v>
      </c>
      <c r="E22" s="330">
        <v>5.9584178498985799E-2</v>
      </c>
      <c r="F22" s="329">
        <v>220</v>
      </c>
      <c r="G22" s="330">
        <v>5.9092130002686004E-2</v>
      </c>
      <c r="H22" s="329">
        <v>199</v>
      </c>
      <c r="I22" s="331">
        <v>5.8102189781021898E-2</v>
      </c>
    </row>
    <row r="23" spans="1:10" s="34" customFormat="1" ht="13.15" customHeight="1" x14ac:dyDescent="0.2">
      <c r="A23" s="328" t="s">
        <v>118</v>
      </c>
      <c r="B23" s="346">
        <v>88</v>
      </c>
      <c r="C23" s="330">
        <v>2.1749876421156698E-2</v>
      </c>
      <c r="D23" s="329">
        <v>90</v>
      </c>
      <c r="E23" s="330">
        <v>2.281947261663286E-2</v>
      </c>
      <c r="F23" s="329">
        <v>84</v>
      </c>
      <c r="G23" s="330">
        <v>2.2562449637389202E-2</v>
      </c>
      <c r="H23" s="329">
        <v>74</v>
      </c>
      <c r="I23" s="331">
        <v>2.1605839416058394E-2</v>
      </c>
    </row>
    <row r="24" spans="1:10" s="34" customFormat="1" ht="13.15" customHeight="1" x14ac:dyDescent="0.2">
      <c r="A24" s="328" t="s">
        <v>119</v>
      </c>
      <c r="B24" s="346">
        <v>93</v>
      </c>
      <c r="C24" s="330">
        <v>2.2985664854176965E-2</v>
      </c>
      <c r="D24" s="329">
        <v>95</v>
      </c>
      <c r="E24" s="330">
        <v>2.4087221095334687E-2</v>
      </c>
      <c r="F24" s="329">
        <v>88</v>
      </c>
      <c r="G24" s="330">
        <v>2.3636852001074401E-2</v>
      </c>
      <c r="H24" s="329">
        <v>80</v>
      </c>
      <c r="I24" s="331">
        <v>2.3357664233576641E-2</v>
      </c>
    </row>
    <row r="25" spans="1:10" s="34" customFormat="1" ht="13.15" customHeight="1" x14ac:dyDescent="0.2">
      <c r="A25" s="328" t="s">
        <v>120</v>
      </c>
      <c r="B25" s="346">
        <v>156</v>
      </c>
      <c r="C25" s="330">
        <v>3.8556599110232327E-2</v>
      </c>
      <c r="D25" s="329">
        <v>156</v>
      </c>
      <c r="E25" s="330">
        <v>3.9553752535496957E-2</v>
      </c>
      <c r="F25" s="329">
        <v>151</v>
      </c>
      <c r="G25" s="330">
        <v>4.0558689229116304E-2</v>
      </c>
      <c r="H25" s="329">
        <v>139</v>
      </c>
      <c r="I25" s="331">
        <v>4.0583941605839419E-2</v>
      </c>
    </row>
    <row r="26" spans="1:10" s="34" customFormat="1" ht="13.15" customHeight="1" x14ac:dyDescent="0.2">
      <c r="A26" s="328" t="s">
        <v>121</v>
      </c>
      <c r="B26" s="346">
        <v>89</v>
      </c>
      <c r="C26" s="330">
        <v>2.199703410776075E-2</v>
      </c>
      <c r="D26" s="329">
        <v>87</v>
      </c>
      <c r="E26" s="330">
        <v>2.2058823529411766E-2</v>
      </c>
      <c r="F26" s="329">
        <v>84</v>
      </c>
      <c r="G26" s="330">
        <v>2.2562449637389202E-2</v>
      </c>
      <c r="H26" s="329">
        <v>80</v>
      </c>
      <c r="I26" s="331">
        <v>2.3357664233576641E-2</v>
      </c>
    </row>
    <row r="27" spans="1:10" s="34" customFormat="1" ht="13.15" customHeight="1" x14ac:dyDescent="0.2">
      <c r="A27" s="328" t="s">
        <v>122</v>
      </c>
      <c r="B27" s="346">
        <v>35</v>
      </c>
      <c r="C27" s="330">
        <v>8.6505190311418692E-3</v>
      </c>
      <c r="D27" s="329">
        <v>35</v>
      </c>
      <c r="E27" s="330">
        <v>8.8742393509127788E-3</v>
      </c>
      <c r="F27" s="329">
        <v>33</v>
      </c>
      <c r="G27" s="330">
        <v>8.8638195004029016E-3</v>
      </c>
      <c r="H27" s="329">
        <v>32</v>
      </c>
      <c r="I27" s="331">
        <v>9.3430656934306577E-3</v>
      </c>
    </row>
    <row r="28" spans="1:10" s="34" customFormat="1" ht="13.15" customHeight="1" x14ac:dyDescent="0.2">
      <c r="A28" s="328" t="s">
        <v>123</v>
      </c>
      <c r="B28" s="346">
        <v>28</v>
      </c>
      <c r="C28" s="330">
        <v>6.920415224913495E-3</v>
      </c>
      <c r="D28" s="329">
        <v>27</v>
      </c>
      <c r="E28" s="330">
        <v>6.8458417849898579E-3</v>
      </c>
      <c r="F28" s="329">
        <v>26</v>
      </c>
      <c r="G28" s="330">
        <v>6.9836153639538006E-3</v>
      </c>
      <c r="H28" s="329">
        <v>23</v>
      </c>
      <c r="I28" s="331">
        <v>6.7153284671532844E-3</v>
      </c>
    </row>
    <row r="29" spans="1:10" s="34" customFormat="1" ht="13.15" customHeight="1" x14ac:dyDescent="0.2">
      <c r="A29" s="328" t="s">
        <v>124</v>
      </c>
      <c r="B29" s="346">
        <v>69</v>
      </c>
      <c r="C29" s="330">
        <v>1.7053880375679682E-2</v>
      </c>
      <c r="D29" s="329">
        <v>69</v>
      </c>
      <c r="E29" s="330">
        <v>1.7494929006085194E-2</v>
      </c>
      <c r="F29" s="329">
        <v>63</v>
      </c>
      <c r="G29" s="330">
        <v>1.6921837228041903E-2</v>
      </c>
      <c r="H29" s="329">
        <v>58</v>
      </c>
      <c r="I29" s="331">
        <v>1.6934306569343065E-2</v>
      </c>
    </row>
    <row r="30" spans="1:10" s="34" customFormat="1" ht="13.15" customHeight="1" x14ac:dyDescent="0.2">
      <c r="A30" s="429" t="s">
        <v>312</v>
      </c>
      <c r="B30" s="351">
        <v>1</v>
      </c>
      <c r="C30" s="351"/>
      <c r="D30" s="340">
        <v>4</v>
      </c>
      <c r="E30" s="351"/>
      <c r="F30" s="340">
        <v>4</v>
      </c>
      <c r="G30" s="341"/>
      <c r="H30" s="340">
        <v>4</v>
      </c>
      <c r="I30" s="342"/>
    </row>
    <row r="31" spans="1:10" ht="13.15" customHeight="1" x14ac:dyDescent="0.25">
      <c r="A31" s="1" t="s">
        <v>17</v>
      </c>
    </row>
    <row r="32" spans="1:10" ht="13.15" customHeight="1" x14ac:dyDescent="0.25">
      <c r="A32" s="570" t="s">
        <v>480</v>
      </c>
      <c r="B32" s="570"/>
      <c r="C32" s="570"/>
      <c r="D32" s="570"/>
      <c r="E32" s="570"/>
    </row>
    <row r="33" spans="1:1" x14ac:dyDescent="0.25">
      <c r="A33" s="4"/>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G6" sqref="G6"/>
    </sheetView>
  </sheetViews>
  <sheetFormatPr defaultColWidth="9.28515625" defaultRowHeight="15" x14ac:dyDescent="0.25"/>
  <cols>
    <col min="1" max="1" width="48.42578125" style="2" customWidth="1"/>
    <col min="2" max="8" width="10.7109375" style="2" customWidth="1"/>
    <col min="9" max="16384" width="9.28515625" style="2"/>
  </cols>
  <sheetData>
    <row r="1" spans="1:8" s="34" customFormat="1" ht="13.15" customHeight="1" x14ac:dyDescent="0.2"/>
    <row r="2" spans="1:8" s="34" customFormat="1" ht="13.15" customHeight="1" x14ac:dyDescent="0.2">
      <c r="A2" s="576" t="s">
        <v>475</v>
      </c>
      <c r="B2" s="576"/>
      <c r="C2" s="576"/>
      <c r="D2" s="576"/>
      <c r="E2" s="576"/>
      <c r="F2" s="576"/>
      <c r="G2" s="576"/>
      <c r="H2" s="576"/>
    </row>
    <row r="3" spans="1:8" s="34" customFormat="1" ht="13.15" customHeight="1" x14ac:dyDescent="0.2"/>
    <row r="4" spans="1:8" s="34" customFormat="1" ht="13.15" customHeight="1" x14ac:dyDescent="0.2">
      <c r="A4" s="322"/>
      <c r="B4" s="432">
        <v>2018</v>
      </c>
      <c r="C4" s="581">
        <v>2019</v>
      </c>
      <c r="D4" s="582"/>
      <c r="E4" s="581">
        <v>2020</v>
      </c>
      <c r="F4" s="582"/>
      <c r="G4" s="581">
        <v>2021</v>
      </c>
      <c r="H4" s="584"/>
    </row>
    <row r="5" spans="1:8" s="34" customFormat="1" ht="13.15" customHeight="1" x14ac:dyDescent="0.2">
      <c r="A5" s="323" t="s">
        <v>125</v>
      </c>
      <c r="B5" s="423"/>
      <c r="C5" s="423"/>
      <c r="D5" s="425"/>
      <c r="E5" s="423"/>
      <c r="F5" s="425"/>
      <c r="G5" s="423"/>
      <c r="H5" s="431"/>
    </row>
    <row r="6" spans="1:8" s="34" customFormat="1" ht="13.15" customHeight="1" x14ac:dyDescent="0.2">
      <c r="A6" s="328" t="s">
        <v>6</v>
      </c>
      <c r="B6" s="433">
        <v>2539.317272053373</v>
      </c>
      <c r="C6" s="433">
        <v>2607.8796859169202</v>
      </c>
      <c r="D6" s="434"/>
      <c r="E6" s="433">
        <v>2763.14784008586</v>
      </c>
      <c r="F6" s="434"/>
      <c r="G6" s="433">
        <v>3016.3505395158941</v>
      </c>
      <c r="H6" s="428"/>
    </row>
    <row r="7" spans="1:8" s="34" customFormat="1" ht="13.15" customHeight="1" x14ac:dyDescent="0.2">
      <c r="A7" s="323" t="s">
        <v>102</v>
      </c>
      <c r="B7" s="423"/>
      <c r="C7" s="423"/>
      <c r="D7" s="425"/>
      <c r="E7" s="423"/>
      <c r="F7" s="425"/>
      <c r="G7" s="423"/>
      <c r="H7" s="426"/>
    </row>
    <row r="8" spans="1:8" s="34" customFormat="1" ht="13.15" customHeight="1" x14ac:dyDescent="0.2">
      <c r="A8" s="328" t="s">
        <v>103</v>
      </c>
      <c r="B8" s="346">
        <v>2595.9029850746269</v>
      </c>
      <c r="C8" s="346">
        <v>2671.7969348659003</v>
      </c>
      <c r="D8" s="330">
        <v>2.923605012499797E-2</v>
      </c>
      <c r="E8" s="329">
        <v>2868.561475409836</v>
      </c>
      <c r="F8" s="330">
        <v>7.3645020688599461E-2</v>
      </c>
      <c r="G8" s="329">
        <v>3114.6088888888889</v>
      </c>
      <c r="H8" s="331">
        <v>8.5773798326528761E-2</v>
      </c>
    </row>
    <row r="9" spans="1:8" s="34" customFormat="1" ht="13.15" customHeight="1" x14ac:dyDescent="0.2">
      <c r="A9" s="328" t="s">
        <v>104</v>
      </c>
      <c r="B9" s="346">
        <v>1988.4225352112676</v>
      </c>
      <c r="C9" s="346">
        <v>1959.0138888888889</v>
      </c>
      <c r="D9" s="330">
        <v>-1.4789938155299609E-2</v>
      </c>
      <c r="E9" s="329">
        <v>1971.1408450704225</v>
      </c>
      <c r="F9" s="330">
        <v>6.1903370110416578E-3</v>
      </c>
      <c r="G9" s="329">
        <v>2092.768115942029</v>
      </c>
      <c r="H9" s="331">
        <v>6.1703998055634202E-2</v>
      </c>
    </row>
    <row r="10" spans="1:8" s="34" customFormat="1" ht="13.15" customHeight="1" x14ac:dyDescent="0.2">
      <c r="A10" s="328" t="s">
        <v>105</v>
      </c>
      <c r="B10" s="346">
        <v>3199.4208494208492</v>
      </c>
      <c r="C10" s="346">
        <v>3186.1346153846152</v>
      </c>
      <c r="D10" s="330">
        <v>-4.1526997108364272E-3</v>
      </c>
      <c r="E10" s="329">
        <v>3485.6877637130801</v>
      </c>
      <c r="F10" s="330">
        <v>9.4017731354487655E-2</v>
      </c>
      <c r="G10" s="329">
        <v>4088.3719806763283</v>
      </c>
      <c r="H10" s="331">
        <v>0.17290252536023121</v>
      </c>
    </row>
    <row r="11" spans="1:8" s="34" customFormat="1" ht="13.15" customHeight="1" x14ac:dyDescent="0.2">
      <c r="A11" s="328" t="s">
        <v>106</v>
      </c>
      <c r="B11" s="346">
        <v>1779.5857142857142</v>
      </c>
      <c r="C11" s="346">
        <v>1748.1830985915492</v>
      </c>
      <c r="D11" s="330">
        <v>-1.7646025949792032E-2</v>
      </c>
      <c r="E11" s="329">
        <v>1782.927536231884</v>
      </c>
      <c r="F11" s="330">
        <v>1.9874598758177653E-2</v>
      </c>
      <c r="G11" s="329">
        <v>1918.8125</v>
      </c>
      <c r="H11" s="331">
        <v>7.6214518541399157E-2</v>
      </c>
    </row>
    <row r="12" spans="1:8" s="34" customFormat="1" ht="13.15" customHeight="1" x14ac:dyDescent="0.2">
      <c r="A12" s="328" t="s">
        <v>107</v>
      </c>
      <c r="B12" s="346">
        <v>2237.9749999999999</v>
      </c>
      <c r="C12" s="346">
        <v>2168.4146341463415</v>
      </c>
      <c r="D12" s="330">
        <v>-3.1081833288422955E-2</v>
      </c>
      <c r="E12" s="329">
        <v>2247.6835443037976</v>
      </c>
      <c r="F12" s="330">
        <v>3.6556159006306599E-2</v>
      </c>
      <c r="G12" s="329">
        <v>2471.6944444444443</v>
      </c>
      <c r="H12" s="331">
        <v>9.9663006702321422E-2</v>
      </c>
    </row>
    <row r="13" spans="1:8" s="34" customFormat="1" ht="13.15" customHeight="1" x14ac:dyDescent="0.2">
      <c r="A13" s="328" t="s">
        <v>108</v>
      </c>
      <c r="B13" s="346">
        <v>2329.1206896551726</v>
      </c>
      <c r="C13" s="346">
        <v>2426.3832335329344</v>
      </c>
      <c r="D13" s="330">
        <v>4.1759340471172246E-2</v>
      </c>
      <c r="E13" s="329">
        <v>2510.7839506172841</v>
      </c>
      <c r="F13" s="330">
        <v>3.4784578098760566E-2</v>
      </c>
      <c r="G13" s="329">
        <v>2687.8355263157896</v>
      </c>
      <c r="H13" s="331">
        <v>7.0516451905380695E-2</v>
      </c>
    </row>
    <row r="14" spans="1:8" s="34" customFormat="1" ht="13.15" customHeight="1" x14ac:dyDescent="0.2">
      <c r="A14" s="328" t="s">
        <v>109</v>
      </c>
      <c r="B14" s="346">
        <v>1626.2234042553191</v>
      </c>
      <c r="C14" s="346">
        <v>1711.2247191011236</v>
      </c>
      <c r="D14" s="330">
        <v>5.2269149874108578E-2</v>
      </c>
      <c r="E14" s="329">
        <v>1755.2209302325582</v>
      </c>
      <c r="F14" s="330">
        <v>2.5710364419317733E-2</v>
      </c>
      <c r="G14" s="329">
        <v>1836.6746987951808</v>
      </c>
      <c r="H14" s="331">
        <v>4.6406561794947621E-2</v>
      </c>
    </row>
    <row r="15" spans="1:8" s="34" customFormat="1" ht="13.15" customHeight="1" x14ac:dyDescent="0.2">
      <c r="A15" s="328" t="s">
        <v>110</v>
      </c>
      <c r="B15" s="346">
        <v>2041.2279069767442</v>
      </c>
      <c r="C15" s="346">
        <v>2128.1844660194174</v>
      </c>
      <c r="D15" s="330">
        <v>4.2600122575956911E-2</v>
      </c>
      <c r="E15" s="329">
        <v>2246</v>
      </c>
      <c r="F15" s="330">
        <v>5.5359643800495517E-2</v>
      </c>
      <c r="G15" s="329">
        <v>2617.021739130435</v>
      </c>
      <c r="H15" s="331">
        <v>0.16519222579271364</v>
      </c>
    </row>
    <row r="16" spans="1:8" s="34" customFormat="1" ht="13.15" customHeight="1" x14ac:dyDescent="0.2">
      <c r="A16" s="328" t="s">
        <v>111</v>
      </c>
      <c r="B16" s="346">
        <v>1698.2823529411764</v>
      </c>
      <c r="C16" s="346">
        <v>1664.8837209302326</v>
      </c>
      <c r="D16" s="330">
        <v>-1.9666124395099738E-2</v>
      </c>
      <c r="E16" s="329">
        <v>1700.5357142857142</v>
      </c>
      <c r="F16" s="330">
        <v>2.1414104124678257E-2</v>
      </c>
      <c r="G16" s="329">
        <v>1765.1111111111111</v>
      </c>
      <c r="H16" s="331">
        <v>3.7973561086025676E-2</v>
      </c>
    </row>
    <row r="17" spans="1:8" s="34" customFormat="1" ht="13.15" customHeight="1" x14ac:dyDescent="0.2">
      <c r="A17" s="328" t="s">
        <v>112</v>
      </c>
      <c r="B17" s="346">
        <v>2124.2616822429904</v>
      </c>
      <c r="C17" s="346">
        <v>2220.6975609756096</v>
      </c>
      <c r="D17" s="330">
        <v>4.5397363017344095E-2</v>
      </c>
      <c r="E17" s="329">
        <v>2327.9492385786803</v>
      </c>
      <c r="F17" s="330">
        <v>4.8296390957421664E-2</v>
      </c>
      <c r="G17" s="329">
        <v>2533.7292817679559</v>
      </c>
      <c r="H17" s="331">
        <v>8.8395416781043679E-2</v>
      </c>
    </row>
    <row r="18" spans="1:8" s="34" customFormat="1" ht="13.15" customHeight="1" x14ac:dyDescent="0.2">
      <c r="A18" s="328" t="s">
        <v>113</v>
      </c>
      <c r="B18" s="346">
        <v>2558.301801801802</v>
      </c>
      <c r="C18" s="346">
        <v>2683.6600234466587</v>
      </c>
      <c r="D18" s="330">
        <v>4.9000560276573957E-2</v>
      </c>
      <c r="E18" s="329">
        <v>2872.9175</v>
      </c>
      <c r="F18" s="330">
        <v>7.0522150682214901E-2</v>
      </c>
      <c r="G18" s="329">
        <v>3147.1438450899032</v>
      </c>
      <c r="H18" s="331">
        <v>9.5452217159003983E-2</v>
      </c>
    </row>
    <row r="19" spans="1:8" s="34" customFormat="1" ht="13.15" customHeight="1" x14ac:dyDescent="0.2">
      <c r="A19" s="328" t="s">
        <v>114</v>
      </c>
      <c r="B19" s="346">
        <v>1622.7538461538461</v>
      </c>
      <c r="C19" s="346">
        <v>1742.3</v>
      </c>
      <c r="D19" s="330">
        <v>7.3668692346343878E-2</v>
      </c>
      <c r="E19" s="329">
        <v>1842.3392857142858</v>
      </c>
      <c r="F19" s="330">
        <v>5.7417945080804556E-2</v>
      </c>
      <c r="G19" s="329">
        <v>1979.6792452830189</v>
      </c>
      <c r="H19" s="331">
        <v>7.4546507602417877E-2</v>
      </c>
    </row>
    <row r="20" spans="1:8" s="34" customFormat="1" ht="13.15" customHeight="1" x14ac:dyDescent="0.2">
      <c r="A20" s="328" t="s">
        <v>115</v>
      </c>
      <c r="B20" s="346">
        <v>3060.4922547332185</v>
      </c>
      <c r="C20" s="346">
        <v>3161.6524822695037</v>
      </c>
      <c r="D20" s="330">
        <v>3.3053580638812363E-2</v>
      </c>
      <c r="E20" s="329">
        <v>3374.367424242424</v>
      </c>
      <c r="F20" s="330">
        <v>6.7279671996154589E-2</v>
      </c>
      <c r="G20" s="329">
        <v>3696.4906832298138</v>
      </c>
      <c r="H20" s="331">
        <v>9.5461820984034995E-2</v>
      </c>
    </row>
    <row r="21" spans="1:8" s="34" customFormat="1" ht="13.15" customHeight="1" x14ac:dyDescent="0.2">
      <c r="A21" s="328" t="s">
        <v>116</v>
      </c>
      <c r="B21" s="346">
        <v>2427.7909604519773</v>
      </c>
      <c r="C21" s="346">
        <v>2470.2988505747126</v>
      </c>
      <c r="D21" s="330">
        <v>1.7508875687889391E-2</v>
      </c>
      <c r="E21" s="329">
        <v>2587.234939759036</v>
      </c>
      <c r="F21" s="330">
        <v>4.7336818845670647E-2</v>
      </c>
      <c r="G21" s="329">
        <v>2607.1963190184051</v>
      </c>
      <c r="H21" s="331">
        <v>7.7153330579355917E-3</v>
      </c>
    </row>
    <row r="22" spans="1:8" s="34" customFormat="1" ht="13.15" customHeight="1" x14ac:dyDescent="0.2">
      <c r="A22" s="328" t="s">
        <v>117</v>
      </c>
      <c r="B22" s="346">
        <v>3450.7206477732793</v>
      </c>
      <c r="C22" s="346">
        <v>3633.2042553191491</v>
      </c>
      <c r="D22" s="330">
        <v>5.2882752958755219E-2</v>
      </c>
      <c r="E22" s="329">
        <v>3875.2136363636364</v>
      </c>
      <c r="F22" s="330">
        <v>6.6610452932883257E-2</v>
      </c>
      <c r="G22" s="329">
        <v>4396.010050251256</v>
      </c>
      <c r="H22" s="331">
        <v>0.13439166527508317</v>
      </c>
    </row>
    <row r="23" spans="1:8" s="34" customFormat="1" ht="13.15" customHeight="1" x14ac:dyDescent="0.2">
      <c r="A23" s="328" t="s">
        <v>118</v>
      </c>
      <c r="B23" s="346">
        <v>2624.4772727272725</v>
      </c>
      <c r="C23" s="346">
        <v>2560.1333333333332</v>
      </c>
      <c r="D23" s="330">
        <v>-2.4516859057070461E-2</v>
      </c>
      <c r="E23" s="329">
        <v>2726.9761904761904</v>
      </c>
      <c r="F23" s="330">
        <v>6.5169596821594178E-2</v>
      </c>
      <c r="G23" s="329">
        <v>3125.2162162162163</v>
      </c>
      <c r="H23" s="331">
        <v>0.14603722142160858</v>
      </c>
    </row>
    <row r="24" spans="1:8" s="34" customFormat="1" ht="13.15" customHeight="1" x14ac:dyDescent="0.2">
      <c r="A24" s="328" t="s">
        <v>119</v>
      </c>
      <c r="B24" s="346">
        <v>2063.3763440860216</v>
      </c>
      <c r="C24" s="346">
        <v>2014.5578947368422</v>
      </c>
      <c r="D24" s="330">
        <v>-2.3659498418260538E-2</v>
      </c>
      <c r="E24" s="329">
        <v>2161.8522727272725</v>
      </c>
      <c r="F24" s="330">
        <v>7.3114988839608985E-2</v>
      </c>
      <c r="G24" s="329">
        <v>2321.1875</v>
      </c>
      <c r="H24" s="331">
        <v>7.3703106027554366E-2</v>
      </c>
    </row>
    <row r="25" spans="1:8" s="34" customFormat="1" ht="13.15" customHeight="1" x14ac:dyDescent="0.2">
      <c r="A25" s="328" t="s">
        <v>120</v>
      </c>
      <c r="B25" s="346">
        <v>2272.1346153846152</v>
      </c>
      <c r="C25" s="346">
        <v>2266.0833333333335</v>
      </c>
      <c r="D25" s="330">
        <v>-2.663258598460061E-3</v>
      </c>
      <c r="E25" s="329">
        <v>2343.8807947019868</v>
      </c>
      <c r="F25" s="330">
        <v>3.4331244674138173E-2</v>
      </c>
      <c r="G25" s="329">
        <v>2527.2805755395684</v>
      </c>
      <c r="H25" s="331">
        <v>7.8246206569946297E-2</v>
      </c>
    </row>
    <row r="26" spans="1:8" s="34" customFormat="1" ht="13.15" customHeight="1" x14ac:dyDescent="0.2">
      <c r="A26" s="328" t="s">
        <v>121</v>
      </c>
      <c r="B26" s="346">
        <v>2853.3146067415732</v>
      </c>
      <c r="C26" s="346">
        <v>2922.4597701149423</v>
      </c>
      <c r="D26" s="330">
        <v>2.4233277049084734E-2</v>
      </c>
      <c r="E26" s="329">
        <v>3022.8928571428573</v>
      </c>
      <c r="F26" s="330">
        <v>3.436594339294019E-2</v>
      </c>
      <c r="G26" s="329">
        <v>3134.3</v>
      </c>
      <c r="H26" s="331">
        <v>3.6854479507567151E-2</v>
      </c>
    </row>
    <row r="27" spans="1:8" s="34" customFormat="1" ht="13.15" customHeight="1" x14ac:dyDescent="0.2">
      <c r="A27" s="328" t="s">
        <v>122</v>
      </c>
      <c r="B27" s="346">
        <v>1937.1714285714286</v>
      </c>
      <c r="C27" s="346">
        <v>1931.6857142857143</v>
      </c>
      <c r="D27" s="330">
        <v>-2.8318166398725308E-3</v>
      </c>
      <c r="E27" s="329">
        <v>2038.8181818181818</v>
      </c>
      <c r="F27" s="330">
        <v>5.5460609735928035E-2</v>
      </c>
      <c r="G27" s="329">
        <v>2053.03125</v>
      </c>
      <c r="H27" s="331">
        <v>6.9712288759085084E-3</v>
      </c>
    </row>
    <row r="28" spans="1:8" s="34" customFormat="1" ht="13.15" customHeight="1" x14ac:dyDescent="0.2">
      <c r="A28" s="328" t="s">
        <v>123</v>
      </c>
      <c r="B28" s="346">
        <v>1152.5714285714287</v>
      </c>
      <c r="C28" s="346">
        <v>1194.962962962963</v>
      </c>
      <c r="D28" s="330">
        <v>3.6779962907875552E-2</v>
      </c>
      <c r="E28" s="329">
        <v>1237.5</v>
      </c>
      <c r="F28" s="330">
        <v>3.5596950161170371E-2</v>
      </c>
      <c r="G28" s="329">
        <v>1392.2608695652175</v>
      </c>
      <c r="H28" s="331">
        <v>0.12505928853754944</v>
      </c>
    </row>
    <row r="29" spans="1:8" s="34" customFormat="1" ht="13.15" customHeight="1" x14ac:dyDescent="0.2">
      <c r="A29" s="429" t="s">
        <v>124</v>
      </c>
      <c r="B29" s="351">
        <v>2069.1739130434785</v>
      </c>
      <c r="C29" s="351">
        <v>2071.3478260869565</v>
      </c>
      <c r="D29" s="341">
        <v>1.050618814481652E-3</v>
      </c>
      <c r="E29" s="340">
        <v>2265.7936507936506</v>
      </c>
      <c r="F29" s="341">
        <v>9.3874057392875132E-2</v>
      </c>
      <c r="G29" s="340">
        <v>2146.6379310344828</v>
      </c>
      <c r="H29" s="342">
        <v>-5.2588954743266525E-2</v>
      </c>
    </row>
    <row r="30" spans="1:8" ht="13.15" customHeight="1" x14ac:dyDescent="0.25">
      <c r="A30" s="1" t="s">
        <v>17</v>
      </c>
    </row>
    <row r="31" spans="1:8" s="1" customFormat="1" ht="13.15" customHeight="1" x14ac:dyDescent="0.2">
      <c r="A31" s="570" t="s">
        <v>480</v>
      </c>
      <c r="B31" s="570"/>
      <c r="C31" s="570"/>
      <c r="D31" s="570"/>
      <c r="E31" s="570"/>
    </row>
    <row r="32" spans="1:8" s="1" customFormat="1" ht="11.25" x14ac:dyDescent="0.2">
      <c r="A32" s="5"/>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scale="6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D13" sqref="D13"/>
    </sheetView>
  </sheetViews>
  <sheetFormatPr defaultColWidth="9.28515625" defaultRowHeight="15" x14ac:dyDescent="0.25"/>
  <cols>
    <col min="1" max="1" width="31" style="2" customWidth="1"/>
    <col min="2" max="10" width="10.7109375" style="2" customWidth="1"/>
    <col min="11" max="16384" width="9.28515625" style="2"/>
  </cols>
  <sheetData>
    <row r="1" spans="1:10" s="34" customFormat="1" ht="13.15" customHeight="1" x14ac:dyDescent="0.2"/>
    <row r="2" spans="1:10" s="34" customFormat="1" ht="13.15" customHeight="1" x14ac:dyDescent="0.2">
      <c r="A2" s="576" t="s">
        <v>467</v>
      </c>
      <c r="B2" s="576"/>
      <c r="C2" s="576"/>
      <c r="D2" s="576"/>
      <c r="E2" s="576"/>
      <c r="F2" s="576"/>
      <c r="G2" s="576"/>
      <c r="H2" s="576"/>
      <c r="I2" s="576"/>
      <c r="J2" s="576"/>
    </row>
    <row r="3" spans="1:10" s="34" customFormat="1" ht="13.15" customHeight="1" x14ac:dyDescent="0.2"/>
    <row r="4" spans="1:10" s="34" customFormat="1" ht="13.15" customHeight="1" x14ac:dyDescent="0.2">
      <c r="A4" s="73"/>
      <c r="B4" s="593">
        <v>2018</v>
      </c>
      <c r="C4" s="594"/>
      <c r="D4" s="595">
        <v>2019</v>
      </c>
      <c r="E4" s="596"/>
      <c r="F4" s="595">
        <v>2020</v>
      </c>
      <c r="G4" s="596"/>
      <c r="H4" s="592">
        <v>2021</v>
      </c>
      <c r="I4" s="592"/>
      <c r="J4" s="179" t="s">
        <v>12</v>
      </c>
    </row>
    <row r="5" spans="1:10" s="34" customFormat="1" ht="26.1" customHeight="1" x14ac:dyDescent="0.2">
      <c r="A5" s="78" t="s">
        <v>126</v>
      </c>
      <c r="B5" s="180"/>
      <c r="C5" s="181"/>
      <c r="D5" s="182"/>
      <c r="E5" s="181"/>
      <c r="F5" s="180"/>
      <c r="G5" s="180"/>
      <c r="H5" s="180"/>
      <c r="I5" s="180"/>
      <c r="J5" s="183"/>
    </row>
    <row r="6" spans="1:10" s="34" customFormat="1" ht="13.15" customHeight="1" x14ac:dyDescent="0.2">
      <c r="A6" s="90" t="s">
        <v>127</v>
      </c>
      <c r="B6" s="435">
        <v>133</v>
      </c>
      <c r="C6" s="427"/>
      <c r="D6" s="435">
        <v>121</v>
      </c>
      <c r="E6" s="427"/>
      <c r="F6" s="435">
        <v>106</v>
      </c>
      <c r="G6" s="346"/>
      <c r="H6" s="435">
        <v>104</v>
      </c>
      <c r="I6" s="346"/>
      <c r="J6" s="436" t="s">
        <v>0</v>
      </c>
    </row>
    <row r="7" spans="1:10" s="34" customFormat="1" ht="13.15" customHeight="1" x14ac:dyDescent="0.2">
      <c r="A7" s="90" t="s">
        <v>223</v>
      </c>
      <c r="B7" s="437" t="s">
        <v>133</v>
      </c>
      <c r="C7" s="427"/>
      <c r="D7" s="153">
        <v>-9.0225563909774431E-2</v>
      </c>
      <c r="E7" s="427"/>
      <c r="F7" s="153">
        <v>-0.12396694214876036</v>
      </c>
      <c r="G7" s="346"/>
      <c r="H7" s="153">
        <v>-1.8867924528301883E-2</v>
      </c>
      <c r="I7" s="346"/>
      <c r="J7" s="152">
        <v>-7.768681019561223E-2</v>
      </c>
    </row>
    <row r="8" spans="1:10" s="34" customFormat="1" ht="13.15" customHeight="1" x14ac:dyDescent="0.2">
      <c r="A8" s="78" t="s">
        <v>128</v>
      </c>
      <c r="B8" s="438"/>
      <c r="C8" s="438"/>
      <c r="D8" s="438"/>
      <c r="E8" s="438"/>
      <c r="F8" s="438"/>
      <c r="G8" s="438"/>
      <c r="H8" s="438"/>
      <c r="I8" s="438"/>
      <c r="J8" s="439"/>
    </row>
    <row r="9" spans="1:10" s="34" customFormat="1" ht="13.15" customHeight="1" x14ac:dyDescent="0.2">
      <c r="A9" s="90" t="s">
        <v>129</v>
      </c>
      <c r="B9" s="346">
        <v>101</v>
      </c>
      <c r="C9" s="330">
        <v>0.75939849624060152</v>
      </c>
      <c r="D9" s="329">
        <v>90</v>
      </c>
      <c r="E9" s="330">
        <v>0.74380165289256195</v>
      </c>
      <c r="F9" s="329">
        <v>77</v>
      </c>
      <c r="G9" s="330">
        <v>0.72541509433962259</v>
      </c>
      <c r="H9" s="498">
        <v>75</v>
      </c>
      <c r="I9" s="330">
        <v>0.72215384615384615</v>
      </c>
      <c r="J9" s="499"/>
    </row>
    <row r="10" spans="1:10" s="34" customFormat="1" ht="13.15" customHeight="1" x14ac:dyDescent="0.2">
      <c r="A10" s="90" t="s">
        <v>130</v>
      </c>
      <c r="B10" s="346">
        <v>3</v>
      </c>
      <c r="C10" s="330">
        <v>2.2556390977443608E-2</v>
      </c>
      <c r="D10" s="329">
        <v>2</v>
      </c>
      <c r="E10" s="330">
        <v>1.6528925619834711E-2</v>
      </c>
      <c r="F10" s="329">
        <v>2</v>
      </c>
      <c r="G10" s="330">
        <v>1.8867924528301886E-2</v>
      </c>
      <c r="H10" s="498">
        <v>3</v>
      </c>
      <c r="I10" s="330">
        <v>2.8846153846153848E-2</v>
      </c>
      <c r="J10" s="499"/>
    </row>
    <row r="11" spans="1:10" s="34" customFormat="1" ht="13.15" customHeight="1" x14ac:dyDescent="0.2">
      <c r="A11" s="90" t="s">
        <v>131</v>
      </c>
      <c r="B11" s="346">
        <v>11</v>
      </c>
      <c r="C11" s="330">
        <v>8.2706766917293228E-2</v>
      </c>
      <c r="D11" s="329">
        <v>10</v>
      </c>
      <c r="E11" s="330">
        <v>8.2644628099173556E-2</v>
      </c>
      <c r="F11" s="329">
        <v>8</v>
      </c>
      <c r="G11" s="330">
        <v>7.5471698113207544E-2</v>
      </c>
      <c r="H11" s="498">
        <v>7</v>
      </c>
      <c r="I11" s="330">
        <v>6.7307692307692304E-2</v>
      </c>
      <c r="J11" s="499"/>
    </row>
    <row r="12" spans="1:10" s="34" customFormat="1" ht="13.15" customHeight="1" x14ac:dyDescent="0.2">
      <c r="A12" s="90" t="s">
        <v>132</v>
      </c>
      <c r="B12" s="351">
        <v>18</v>
      </c>
      <c r="C12" s="341">
        <v>0.13533834586466165</v>
      </c>
      <c r="D12" s="340">
        <v>19</v>
      </c>
      <c r="E12" s="341">
        <v>0.15702479338842976</v>
      </c>
      <c r="F12" s="340">
        <v>19</v>
      </c>
      <c r="G12" s="341">
        <v>0.17924528301886791</v>
      </c>
      <c r="H12" s="500">
        <v>19</v>
      </c>
      <c r="I12" s="341">
        <v>0.18269230769230768</v>
      </c>
      <c r="J12" s="501"/>
    </row>
    <row r="13" spans="1:10" s="34" customFormat="1" ht="13.15" customHeight="1" x14ac:dyDescent="0.2">
      <c r="A13" s="441" t="s">
        <v>127</v>
      </c>
      <c r="B13" s="351">
        <v>133</v>
      </c>
      <c r="C13" s="341">
        <v>1</v>
      </c>
      <c r="D13" s="340">
        <v>121</v>
      </c>
      <c r="E13" s="341">
        <v>1</v>
      </c>
      <c r="F13" s="340">
        <v>106</v>
      </c>
      <c r="G13" s="341">
        <v>1</v>
      </c>
      <c r="H13" s="340">
        <v>104</v>
      </c>
      <c r="I13" s="341">
        <v>1</v>
      </c>
      <c r="J13" s="501"/>
    </row>
    <row r="14" spans="1:10" s="1" customFormat="1" ht="13.15" customHeight="1" x14ac:dyDescent="0.2">
      <c r="A14" s="1" t="s">
        <v>17</v>
      </c>
    </row>
    <row r="15" spans="1:10" s="1" customFormat="1" ht="13.15" customHeight="1" x14ac:dyDescent="0.2">
      <c r="A15" s="570" t="s">
        <v>480</v>
      </c>
      <c r="B15" s="570"/>
      <c r="C15" s="570"/>
      <c r="D15" s="570"/>
      <c r="E15" s="570"/>
    </row>
    <row r="16" spans="1:10" s="1" customFormat="1" ht="13.15" customHeight="1" x14ac:dyDescent="0.2">
      <c r="A16" s="570"/>
      <c r="B16" s="570"/>
      <c r="C16" s="570"/>
      <c r="D16" s="570"/>
      <c r="E16" s="570"/>
      <c r="F16" s="570"/>
      <c r="G16" s="570"/>
      <c r="H16" s="570"/>
      <c r="I16" s="570"/>
      <c r="J16" s="570"/>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2" sqref="A2:E2"/>
    </sheetView>
  </sheetViews>
  <sheetFormatPr defaultColWidth="9.28515625" defaultRowHeight="15" x14ac:dyDescent="0.25"/>
  <cols>
    <col min="1" max="1" width="31" style="2" customWidth="1"/>
    <col min="2" max="5" width="10.7109375" style="2" customWidth="1"/>
    <col min="6" max="16384" width="9.28515625" style="2"/>
  </cols>
  <sheetData>
    <row r="1" spans="1:5" s="34" customFormat="1" ht="13.15" customHeight="1" x14ac:dyDescent="0.2"/>
    <row r="2" spans="1:5" s="34" customFormat="1" ht="26.1" customHeight="1" x14ac:dyDescent="0.2">
      <c r="A2" s="576" t="s">
        <v>468</v>
      </c>
      <c r="B2" s="576"/>
      <c r="C2" s="576"/>
      <c r="D2" s="576"/>
      <c r="E2" s="576"/>
    </row>
    <row r="3" spans="1:5" s="34" customFormat="1" ht="13.15" customHeight="1" x14ac:dyDescent="0.2"/>
    <row r="4" spans="1:5" s="34" customFormat="1" ht="13.15" customHeight="1" x14ac:dyDescent="0.2">
      <c r="A4" s="73"/>
      <c r="B4" s="235">
        <v>2018</v>
      </c>
      <c r="C4" s="235">
        <v>2019</v>
      </c>
      <c r="D4" s="235">
        <v>2020</v>
      </c>
      <c r="E4" s="502">
        <v>2021</v>
      </c>
    </row>
    <row r="5" spans="1:5" s="34" customFormat="1" ht="26.1" customHeight="1" x14ac:dyDescent="0.2">
      <c r="A5" s="78" t="s">
        <v>399</v>
      </c>
      <c r="B5" s="180"/>
      <c r="C5" s="182"/>
      <c r="D5" s="180"/>
      <c r="E5" s="183"/>
    </row>
    <row r="6" spans="1:5" s="34" customFormat="1" ht="13.15" customHeight="1" x14ac:dyDescent="0.2">
      <c r="A6" s="90" t="s">
        <v>11</v>
      </c>
      <c r="B6" s="346">
        <v>125</v>
      </c>
      <c r="C6" s="346">
        <v>114</v>
      </c>
      <c r="D6" s="346">
        <v>99</v>
      </c>
      <c r="E6" s="440">
        <v>92</v>
      </c>
    </row>
    <row r="7" spans="1:5" s="34" customFormat="1" ht="13.15" customHeight="1" x14ac:dyDescent="0.2">
      <c r="A7" s="90" t="s">
        <v>12</v>
      </c>
      <c r="B7" s="346">
        <v>3</v>
      </c>
      <c r="C7" s="346">
        <v>3</v>
      </c>
      <c r="D7" s="346">
        <v>3</v>
      </c>
      <c r="E7" s="440">
        <v>3</v>
      </c>
    </row>
    <row r="8" spans="1:5" s="34" customFormat="1" ht="13.15" customHeight="1" x14ac:dyDescent="0.2">
      <c r="A8" s="90" t="s">
        <v>13</v>
      </c>
      <c r="B8" s="346">
        <v>5</v>
      </c>
      <c r="C8" s="346">
        <v>4</v>
      </c>
      <c r="D8" s="346">
        <v>4</v>
      </c>
      <c r="E8" s="440">
        <v>9</v>
      </c>
    </row>
    <row r="9" spans="1:5" s="34" customFormat="1" ht="13.15" customHeight="1" x14ac:dyDescent="0.2">
      <c r="A9" s="83" t="s">
        <v>6</v>
      </c>
      <c r="B9" s="443">
        <v>133</v>
      </c>
      <c r="C9" s="443">
        <v>121</v>
      </c>
      <c r="D9" s="443">
        <v>106</v>
      </c>
      <c r="E9" s="444">
        <v>104</v>
      </c>
    </row>
    <row r="10" spans="1:5" s="34" customFormat="1" ht="13.15" customHeight="1" x14ac:dyDescent="0.2">
      <c r="A10" s="90" t="s">
        <v>3</v>
      </c>
      <c r="B10" s="346">
        <v>121</v>
      </c>
      <c r="C10" s="346">
        <v>110</v>
      </c>
      <c r="D10" s="346">
        <v>97</v>
      </c>
      <c r="E10" s="440">
        <v>101</v>
      </c>
    </row>
    <row r="11" spans="1:5" s="34" customFormat="1" ht="13.15" customHeight="1" x14ac:dyDescent="0.2">
      <c r="A11" s="90" t="s">
        <v>4</v>
      </c>
      <c r="B11" s="346">
        <v>12</v>
      </c>
      <c r="C11" s="346">
        <v>11</v>
      </c>
      <c r="D11" s="346">
        <v>9</v>
      </c>
      <c r="E11" s="440">
        <v>3</v>
      </c>
    </row>
    <row r="12" spans="1:5" s="34" customFormat="1" ht="13.15" customHeight="1" x14ac:dyDescent="0.2">
      <c r="A12" s="442" t="s">
        <v>6</v>
      </c>
      <c r="B12" s="443">
        <v>133</v>
      </c>
      <c r="C12" s="443">
        <v>121</v>
      </c>
      <c r="D12" s="443">
        <v>106</v>
      </c>
      <c r="E12" s="444">
        <v>104</v>
      </c>
    </row>
    <row r="13" spans="1:5" s="1" customFormat="1" ht="13.15" customHeight="1" x14ac:dyDescent="0.2">
      <c r="A13" s="1" t="s">
        <v>17</v>
      </c>
    </row>
    <row r="14" spans="1:5" ht="13.15" customHeight="1" x14ac:dyDescent="0.25">
      <c r="A14" s="570" t="s">
        <v>480</v>
      </c>
      <c r="B14" s="570"/>
      <c r="C14" s="570"/>
      <c r="D14" s="570"/>
      <c r="E14" s="570"/>
    </row>
    <row r="15" spans="1:5" x14ac:dyDescent="0.25">
      <c r="A15" s="571"/>
      <c r="B15" s="571"/>
      <c r="C15" s="571"/>
      <c r="D15" s="571"/>
      <c r="E15" s="571"/>
    </row>
  </sheetData>
  <mergeCells count="3">
    <mergeCell ref="A2:E2"/>
    <mergeCell ref="A15:E15"/>
    <mergeCell ref="A14:E14"/>
  </mergeCells>
  <hyperlinks>
    <hyperlink ref="A2:E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L11" sqref="L11"/>
    </sheetView>
  </sheetViews>
  <sheetFormatPr defaultColWidth="9.28515625" defaultRowHeight="15" x14ac:dyDescent="0.25"/>
  <cols>
    <col min="1" max="1" width="46.85546875" style="2" customWidth="1"/>
    <col min="2" max="6" width="10.7109375" style="2" customWidth="1"/>
    <col min="7" max="16384" width="9.28515625" style="2"/>
  </cols>
  <sheetData>
    <row r="1" spans="1:6" s="34" customFormat="1" ht="13.15" customHeight="1" x14ac:dyDescent="0.2"/>
    <row r="2" spans="1:6" s="34" customFormat="1" ht="26.1" customHeight="1" x14ac:dyDescent="0.2">
      <c r="A2" s="576" t="s">
        <v>469</v>
      </c>
      <c r="B2" s="576"/>
      <c r="C2" s="576"/>
      <c r="D2" s="576"/>
      <c r="E2" s="576"/>
      <c r="F2" s="576"/>
    </row>
    <row r="3" spans="1:6" s="34" customFormat="1" ht="13.15" customHeight="1" x14ac:dyDescent="0.2"/>
    <row r="4" spans="1:6" s="34" customFormat="1" ht="13.15" customHeight="1" x14ac:dyDescent="0.2">
      <c r="A4" s="73"/>
      <c r="B4" s="178">
        <v>2018</v>
      </c>
      <c r="C4" s="178">
        <v>2019</v>
      </c>
      <c r="D4" s="178">
        <v>2020</v>
      </c>
      <c r="E4" s="178">
        <v>2021</v>
      </c>
      <c r="F4" s="179" t="s">
        <v>12</v>
      </c>
    </row>
    <row r="5" spans="1:6" s="34" customFormat="1" ht="12.75" x14ac:dyDescent="0.2">
      <c r="A5" s="78" t="s">
        <v>134</v>
      </c>
      <c r="B5" s="180"/>
      <c r="C5" s="182"/>
      <c r="D5" s="180"/>
      <c r="E5" s="180"/>
      <c r="F5" s="183"/>
    </row>
    <row r="6" spans="1:6" s="34" customFormat="1" ht="13.15" customHeight="1" x14ac:dyDescent="0.2">
      <c r="A6" s="90" t="s">
        <v>6</v>
      </c>
      <c r="B6" s="164">
        <v>14650</v>
      </c>
      <c r="C6" s="164">
        <v>14592</v>
      </c>
      <c r="D6" s="164">
        <v>14152</v>
      </c>
      <c r="E6" s="164">
        <v>13412</v>
      </c>
      <c r="F6" s="445" t="s">
        <v>0</v>
      </c>
    </row>
    <row r="7" spans="1:6" s="34" customFormat="1" ht="13.15" customHeight="1" x14ac:dyDescent="0.2">
      <c r="A7" s="446" t="s">
        <v>135</v>
      </c>
      <c r="B7" s="164">
        <v>11208</v>
      </c>
      <c r="C7" s="165">
        <v>11304</v>
      </c>
      <c r="D7" s="165">
        <v>11687</v>
      </c>
      <c r="E7" s="165">
        <v>11508</v>
      </c>
      <c r="F7" s="445" t="s">
        <v>0</v>
      </c>
    </row>
    <row r="8" spans="1:6" s="34" customFormat="1" ht="13.15" customHeight="1" x14ac:dyDescent="0.2">
      <c r="A8" s="446" t="s">
        <v>136</v>
      </c>
      <c r="B8" s="164">
        <v>3442</v>
      </c>
      <c r="C8" s="165">
        <v>3288</v>
      </c>
      <c r="D8" s="165">
        <v>2465</v>
      </c>
      <c r="E8" s="165">
        <v>1904</v>
      </c>
      <c r="F8" s="445" t="s">
        <v>0</v>
      </c>
    </row>
    <row r="9" spans="1:6" s="34" customFormat="1" ht="13.15" customHeight="1" x14ac:dyDescent="0.2">
      <c r="A9" s="90" t="s">
        <v>223</v>
      </c>
      <c r="B9" s="447" t="s">
        <v>0</v>
      </c>
      <c r="C9" s="169">
        <v>-3.9590443686007282E-3</v>
      </c>
      <c r="D9" s="169">
        <v>-3.0153508771929793E-2</v>
      </c>
      <c r="E9" s="169">
        <v>-5.2289429055963788E-2</v>
      </c>
      <c r="F9" s="448">
        <v>-2.8800660732164769E-2</v>
      </c>
    </row>
    <row r="10" spans="1:6" s="34" customFormat="1" ht="13.15" customHeight="1" x14ac:dyDescent="0.2">
      <c r="A10" s="78" t="s">
        <v>400</v>
      </c>
      <c r="B10" s="449"/>
      <c r="C10" s="450"/>
      <c r="D10" s="450"/>
      <c r="E10" s="450"/>
      <c r="F10" s="451"/>
    </row>
    <row r="11" spans="1:6" s="34" customFormat="1" ht="13.15" customHeight="1" x14ac:dyDescent="0.2">
      <c r="A11" s="90" t="s">
        <v>6</v>
      </c>
      <c r="B11" s="164">
        <v>11570</v>
      </c>
      <c r="C11" s="164">
        <v>11645</v>
      </c>
      <c r="D11" s="164">
        <v>12055</v>
      </c>
      <c r="E11" s="164">
        <v>12539</v>
      </c>
      <c r="F11" s="445" t="s">
        <v>0</v>
      </c>
    </row>
    <row r="12" spans="1:6" s="34" customFormat="1" ht="13.15" customHeight="1" x14ac:dyDescent="0.2">
      <c r="A12" s="190" t="s">
        <v>223</v>
      </c>
      <c r="B12" s="452" t="s">
        <v>0</v>
      </c>
      <c r="C12" s="453">
        <v>6.482281763180664E-3</v>
      </c>
      <c r="D12" s="453">
        <v>3.5208243881494239E-2</v>
      </c>
      <c r="E12" s="453">
        <v>4.0149315636665239E-2</v>
      </c>
      <c r="F12" s="454">
        <v>2.7279947093780049E-2</v>
      </c>
    </row>
    <row r="13" spans="1:6" s="1" customFormat="1" ht="13.15" customHeight="1" x14ac:dyDescent="0.2">
      <c r="A13" s="1" t="s">
        <v>137</v>
      </c>
    </row>
    <row r="14" spans="1:6" s="1" customFormat="1" ht="13.15" customHeight="1" x14ac:dyDescent="0.2">
      <c r="A14" s="597" t="s">
        <v>429</v>
      </c>
      <c r="B14" s="597"/>
      <c r="C14" s="597"/>
      <c r="D14" s="597"/>
      <c r="E14" s="597"/>
    </row>
    <row r="15" spans="1:6" s="1" customFormat="1" ht="13.15" customHeight="1" x14ac:dyDescent="0.2">
      <c r="A15" s="570" t="s">
        <v>205</v>
      </c>
      <c r="B15" s="570"/>
      <c r="C15" s="570"/>
      <c r="D15" s="570"/>
      <c r="E15" s="570"/>
      <c r="F15" s="570"/>
    </row>
  </sheetData>
  <mergeCells count="3">
    <mergeCell ref="A2:F2"/>
    <mergeCell ref="A15:F15"/>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87"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A9" sqref="A9:E9"/>
    </sheetView>
  </sheetViews>
  <sheetFormatPr defaultColWidth="9.28515625" defaultRowHeight="15" x14ac:dyDescent="0.25"/>
  <cols>
    <col min="1" max="1" width="38.710937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470</v>
      </c>
      <c r="B2" s="576"/>
      <c r="C2" s="576"/>
      <c r="D2" s="576"/>
      <c r="E2" s="576"/>
      <c r="F2" s="576"/>
    </row>
    <row r="3" spans="1:6" s="34" customFormat="1" ht="13.15" customHeight="1" x14ac:dyDescent="0.2"/>
    <row r="4" spans="1:6" s="34" customFormat="1" ht="13.15" customHeight="1" x14ac:dyDescent="0.2">
      <c r="A4" s="73"/>
      <c r="B4" s="177">
        <v>2018</v>
      </c>
      <c r="C4" s="178">
        <v>2019</v>
      </c>
      <c r="D4" s="178">
        <v>2020</v>
      </c>
      <c r="E4" s="178">
        <v>2021</v>
      </c>
      <c r="F4" s="179" t="s">
        <v>12</v>
      </c>
    </row>
    <row r="5" spans="1:6" s="34" customFormat="1" ht="13.15" customHeight="1" x14ac:dyDescent="0.2">
      <c r="A5" s="78" t="s">
        <v>138</v>
      </c>
      <c r="B5" s="180"/>
      <c r="C5" s="182"/>
      <c r="D5" s="180"/>
      <c r="E5" s="180"/>
      <c r="F5" s="183"/>
    </row>
    <row r="6" spans="1:6" s="34" customFormat="1" ht="13.15" customHeight="1" x14ac:dyDescent="0.2">
      <c r="A6" s="90" t="s">
        <v>6</v>
      </c>
      <c r="B6" s="145">
        <v>4956109</v>
      </c>
      <c r="C6" s="141">
        <v>5493804</v>
      </c>
      <c r="D6" s="141">
        <v>5903981</v>
      </c>
      <c r="E6" s="141">
        <v>6513952</v>
      </c>
      <c r="F6" s="436" t="s">
        <v>0</v>
      </c>
    </row>
    <row r="7" spans="1:6" s="34" customFormat="1" ht="13.15" customHeight="1" x14ac:dyDescent="0.2">
      <c r="A7" s="190" t="s">
        <v>223</v>
      </c>
      <c r="B7" s="455" t="s">
        <v>0</v>
      </c>
      <c r="C7" s="151">
        <v>0.10849135884622396</v>
      </c>
      <c r="D7" s="151">
        <v>7.4661746214462754E-2</v>
      </c>
      <c r="E7" s="456">
        <v>0.10331520375827763</v>
      </c>
      <c r="F7" s="457">
        <v>9.5489436272988115E-2</v>
      </c>
    </row>
    <row r="8" spans="1:6" s="1" customFormat="1" ht="13.15" customHeight="1" x14ac:dyDescent="0.2">
      <c r="A8" s="1" t="s">
        <v>17</v>
      </c>
    </row>
    <row r="9" spans="1:6" ht="13.15" customHeight="1" x14ac:dyDescent="0.25">
      <c r="A9" s="597" t="s">
        <v>428</v>
      </c>
      <c r="B9" s="597"/>
      <c r="C9" s="597"/>
      <c r="D9" s="597"/>
      <c r="E9" s="597"/>
    </row>
    <row r="10" spans="1:6" ht="32.25" customHeight="1" x14ac:dyDescent="0.25">
      <c r="A10" s="571"/>
      <c r="B10" s="571"/>
      <c r="C10" s="571"/>
      <c r="D10" s="571"/>
      <c r="E10" s="571"/>
      <c r="F10" s="571"/>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E8" sqref="E8"/>
    </sheetView>
  </sheetViews>
  <sheetFormatPr defaultColWidth="9.28515625" defaultRowHeight="15" x14ac:dyDescent="0.25"/>
  <cols>
    <col min="1" max="1" width="39.28515625" style="2" customWidth="1"/>
    <col min="2" max="5" width="18" style="2" customWidth="1"/>
    <col min="6" max="16384" width="9.28515625" style="2"/>
  </cols>
  <sheetData>
    <row r="1" spans="1:7" s="34" customFormat="1" ht="12.75" x14ac:dyDescent="0.2"/>
    <row r="2" spans="1:7" s="34" customFormat="1" ht="12.75" x14ac:dyDescent="0.2">
      <c r="A2" s="576" t="s">
        <v>476</v>
      </c>
      <c r="B2" s="576"/>
      <c r="C2" s="576"/>
      <c r="D2" s="576"/>
      <c r="E2" s="576"/>
      <c r="F2" s="56"/>
      <c r="G2" s="56"/>
    </row>
    <row r="3" spans="1:7" s="34" customFormat="1" ht="12.75" x14ac:dyDescent="0.2"/>
    <row r="4" spans="1:7" s="34" customFormat="1" ht="25.5" x14ac:dyDescent="0.2">
      <c r="A4" s="222"/>
      <c r="B4" s="223" t="s">
        <v>7</v>
      </c>
      <c r="C4" s="224" t="s">
        <v>8</v>
      </c>
      <c r="D4" s="223" t="s">
        <v>222</v>
      </c>
      <c r="E4" s="225" t="s">
        <v>8</v>
      </c>
    </row>
    <row r="5" spans="1:7" s="34" customFormat="1" ht="26.1" customHeight="1" x14ac:dyDescent="0.2">
      <c r="A5" s="226" t="s">
        <v>9</v>
      </c>
      <c r="B5" s="227"/>
      <c r="C5" s="228"/>
      <c r="D5" s="79"/>
      <c r="E5" s="80"/>
    </row>
    <row r="6" spans="1:7" s="34" customFormat="1" ht="13.15" customHeight="1" x14ac:dyDescent="0.2">
      <c r="A6" s="90" t="s">
        <v>3</v>
      </c>
      <c r="B6" s="35">
        <v>17</v>
      </c>
      <c r="C6" s="229">
        <v>0.62962962962962965</v>
      </c>
      <c r="D6" s="64">
        <v>266740</v>
      </c>
      <c r="E6" s="81">
        <v>0.69567670459824538</v>
      </c>
    </row>
    <row r="7" spans="1:7" s="34" customFormat="1" ht="13.15" customHeight="1" x14ac:dyDescent="0.2">
      <c r="A7" s="90" t="s">
        <v>4</v>
      </c>
      <c r="B7" s="35">
        <v>4</v>
      </c>
      <c r="C7" s="229">
        <v>0.14814814814814814</v>
      </c>
      <c r="D7" s="64">
        <v>105973.23758346002</v>
      </c>
      <c r="E7" s="81">
        <v>0.2767831579924972</v>
      </c>
    </row>
    <row r="8" spans="1:7" s="34" customFormat="1" ht="13.15" customHeight="1" x14ac:dyDescent="0.2">
      <c r="A8" s="90" t="s">
        <v>5</v>
      </c>
      <c r="B8" s="35">
        <v>6</v>
      </c>
      <c r="C8" s="229">
        <v>0.22222222222222221</v>
      </c>
      <c r="D8" s="64">
        <v>10161.544176200001</v>
      </c>
      <c r="E8" s="81">
        <v>2.6540137409257356E-2</v>
      </c>
    </row>
    <row r="9" spans="1:7" s="34" customFormat="1" ht="13.15" customHeight="1" x14ac:dyDescent="0.2">
      <c r="A9" s="226" t="s">
        <v>392</v>
      </c>
      <c r="B9" s="227"/>
      <c r="C9" s="227"/>
      <c r="D9" s="227"/>
      <c r="E9" s="92"/>
    </row>
    <row r="10" spans="1:7" s="34" customFormat="1" ht="13.15" customHeight="1" x14ac:dyDescent="0.2">
      <c r="A10" s="90" t="s">
        <v>11</v>
      </c>
      <c r="B10" s="35">
        <v>6</v>
      </c>
      <c r="C10" s="229">
        <v>0.22222222222222221</v>
      </c>
      <c r="D10" s="64">
        <v>330192.88183813001</v>
      </c>
      <c r="E10" s="81">
        <v>0.86240479828527239</v>
      </c>
    </row>
    <row r="11" spans="1:7" s="34" customFormat="1" ht="13.15" customHeight="1" x14ac:dyDescent="0.2">
      <c r="A11" s="90" t="s">
        <v>12</v>
      </c>
      <c r="B11" s="35">
        <v>3</v>
      </c>
      <c r="C11" s="229">
        <v>0.1111111111111111</v>
      </c>
      <c r="D11" s="64">
        <v>26400.702749279997</v>
      </c>
      <c r="E11" s="81">
        <v>6.8953917487063893E-2</v>
      </c>
    </row>
    <row r="12" spans="1:7" s="34" customFormat="1" ht="13.15" customHeight="1" x14ac:dyDescent="0.2">
      <c r="A12" s="90" t="s">
        <v>13</v>
      </c>
      <c r="B12" s="35">
        <v>18</v>
      </c>
      <c r="C12" s="229">
        <v>0.66666666666666663</v>
      </c>
      <c r="D12" s="64">
        <v>26281.003418889999</v>
      </c>
      <c r="E12" s="81">
        <v>6.8641284227663482E-2</v>
      </c>
    </row>
    <row r="13" spans="1:7" s="34" customFormat="1" ht="13.15" customHeight="1" x14ac:dyDescent="0.2">
      <c r="A13" s="230" t="s">
        <v>393</v>
      </c>
      <c r="B13" s="227"/>
      <c r="C13" s="228"/>
      <c r="D13" s="79"/>
      <c r="E13" s="80"/>
    </row>
    <row r="14" spans="1:7" s="34" customFormat="1" ht="13.15" customHeight="1" x14ac:dyDescent="0.2">
      <c r="A14" s="90" t="s">
        <v>14</v>
      </c>
      <c r="B14" s="35">
        <v>19</v>
      </c>
      <c r="C14" s="229">
        <v>0.70370370370370372</v>
      </c>
      <c r="D14" s="64">
        <v>372940.32380181999</v>
      </c>
      <c r="E14" s="81">
        <v>0.97405086543817188</v>
      </c>
    </row>
    <row r="15" spans="1:7" s="34" customFormat="1" ht="13.15" customHeight="1" x14ac:dyDescent="0.2">
      <c r="A15" s="90" t="s">
        <v>15</v>
      </c>
      <c r="B15" s="35">
        <v>8</v>
      </c>
      <c r="C15" s="229">
        <v>0.29629629629629628</v>
      </c>
      <c r="D15" s="64">
        <v>9935.2642044799995</v>
      </c>
      <c r="E15" s="81">
        <v>2.5949134561828169E-2</v>
      </c>
    </row>
    <row r="16" spans="1:7" s="34" customFormat="1" ht="13.15" customHeight="1" x14ac:dyDescent="0.2">
      <c r="A16" s="231" t="s">
        <v>6</v>
      </c>
      <c r="B16" s="232">
        <v>27</v>
      </c>
      <c r="C16" s="233">
        <v>1</v>
      </c>
      <c r="D16" s="85">
        <v>382874.58800629998</v>
      </c>
      <c r="E16" s="234">
        <v>1</v>
      </c>
    </row>
    <row r="17" spans="1:7" ht="13.15" customHeight="1" x14ac:dyDescent="0.25">
      <c r="A17" s="1" t="s">
        <v>17</v>
      </c>
    </row>
    <row r="18" spans="1:7" ht="13.15" customHeight="1" x14ac:dyDescent="0.25">
      <c r="A18" s="570" t="s">
        <v>477</v>
      </c>
      <c r="B18" s="570"/>
      <c r="C18" s="570"/>
      <c r="D18" s="570"/>
      <c r="E18" s="570"/>
    </row>
    <row r="19" spans="1:7" ht="26.1" customHeight="1" x14ac:dyDescent="0.25">
      <c r="A19" s="570" t="s">
        <v>19</v>
      </c>
      <c r="B19" s="570"/>
      <c r="C19" s="570"/>
      <c r="D19" s="570"/>
      <c r="E19" s="570"/>
      <c r="F19" s="3"/>
      <c r="G19" s="3"/>
    </row>
    <row r="20" spans="1:7" ht="39" customHeight="1" x14ac:dyDescent="0.25">
      <c r="A20" s="570" t="s">
        <v>20</v>
      </c>
      <c r="B20" s="570"/>
      <c r="C20" s="570"/>
      <c r="D20" s="570"/>
      <c r="E20" s="570"/>
    </row>
    <row r="21" spans="1:7" x14ac:dyDescent="0.25">
      <c r="A21" s="570"/>
      <c r="B21" s="570"/>
      <c r="C21" s="570"/>
      <c r="D21" s="570"/>
      <c r="E21" s="570"/>
    </row>
  </sheetData>
  <mergeCells count="5">
    <mergeCell ref="A2:E2"/>
    <mergeCell ref="A19:E19"/>
    <mergeCell ref="A20:E20"/>
    <mergeCell ref="A21:E21"/>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15" sqref="A15:E17"/>
    </sheetView>
  </sheetViews>
  <sheetFormatPr defaultColWidth="9.28515625" defaultRowHeight="15" x14ac:dyDescent="0.25"/>
  <cols>
    <col min="1" max="1" width="43.28515625" style="2" customWidth="1"/>
    <col min="2" max="5" width="11.28515625" style="2" bestFit="1" customWidth="1"/>
    <col min="6" max="6" width="10.7109375" style="2" customWidth="1"/>
    <col min="7" max="16384" width="9.28515625" style="2"/>
  </cols>
  <sheetData>
    <row r="1" spans="1:6" s="34" customFormat="1" ht="13.15" customHeight="1" x14ac:dyDescent="0.2"/>
    <row r="2" spans="1:6" s="34" customFormat="1" ht="13.15" customHeight="1" x14ac:dyDescent="0.2">
      <c r="A2" s="576" t="s">
        <v>471</v>
      </c>
      <c r="B2" s="576"/>
      <c r="C2" s="576"/>
      <c r="D2" s="576"/>
      <c r="E2" s="576"/>
      <c r="F2" s="576"/>
    </row>
    <row r="3" spans="1:6" s="34" customFormat="1" ht="13.15" customHeight="1" x14ac:dyDescent="0.2"/>
    <row r="4" spans="1:6" s="34" customFormat="1" ht="13.15" customHeight="1" x14ac:dyDescent="0.2">
      <c r="A4" s="73"/>
      <c r="B4" s="178">
        <v>2018</v>
      </c>
      <c r="C4" s="178">
        <v>2019</v>
      </c>
      <c r="D4" s="178">
        <v>2020</v>
      </c>
      <c r="E4" s="178">
        <v>2021</v>
      </c>
      <c r="F4" s="179" t="s">
        <v>12</v>
      </c>
    </row>
    <row r="5" spans="1:6" s="34" customFormat="1" ht="13.15" customHeight="1" x14ac:dyDescent="0.2">
      <c r="A5" s="78" t="s">
        <v>431</v>
      </c>
      <c r="B5" s="180"/>
      <c r="C5" s="182"/>
      <c r="D5" s="180"/>
      <c r="E5" s="180"/>
      <c r="F5" s="183"/>
    </row>
    <row r="6" spans="1:6" s="34" customFormat="1" ht="13.15" customHeight="1" x14ac:dyDescent="0.2">
      <c r="A6" s="90" t="s">
        <v>6</v>
      </c>
      <c r="B6" s="164">
        <v>10726180</v>
      </c>
      <c r="C6" s="164">
        <v>10956917</v>
      </c>
      <c r="D6" s="164">
        <v>10942019</v>
      </c>
      <c r="E6" s="164">
        <v>11195327</v>
      </c>
      <c r="F6" s="445" t="s">
        <v>0</v>
      </c>
    </row>
    <row r="7" spans="1:6" s="34" customFormat="1" ht="13.15" customHeight="1" x14ac:dyDescent="0.2">
      <c r="A7" s="90" t="s">
        <v>223</v>
      </c>
      <c r="B7" s="447" t="s">
        <v>0</v>
      </c>
      <c r="C7" s="169">
        <v>2.1511572619516084E-2</v>
      </c>
      <c r="D7" s="169">
        <v>-1.3596890439162568E-3</v>
      </c>
      <c r="E7" s="169">
        <v>2.3150023775319717E-2</v>
      </c>
      <c r="F7" s="448">
        <v>1.4433969116973181E-2</v>
      </c>
    </row>
    <row r="8" spans="1:6" s="34" customFormat="1" ht="13.15" customHeight="1" x14ac:dyDescent="0.2">
      <c r="A8" s="78" t="s">
        <v>432</v>
      </c>
      <c r="B8" s="180"/>
      <c r="C8" s="182"/>
      <c r="D8" s="180"/>
      <c r="E8" s="180"/>
      <c r="F8" s="183"/>
    </row>
    <row r="9" spans="1:6" s="34" customFormat="1" ht="13.15" customHeight="1" x14ac:dyDescent="0.2">
      <c r="A9" s="90" t="s">
        <v>6</v>
      </c>
      <c r="B9" s="164">
        <v>14636345</v>
      </c>
      <c r="C9" s="164">
        <v>14815568</v>
      </c>
      <c r="D9" s="164">
        <v>15351749</v>
      </c>
      <c r="E9" s="164">
        <v>15501840</v>
      </c>
      <c r="F9" s="445" t="s">
        <v>0</v>
      </c>
    </row>
    <row r="10" spans="1:6" s="34" customFormat="1" ht="13.15" customHeight="1" x14ac:dyDescent="0.2">
      <c r="A10" s="90" t="s">
        <v>223</v>
      </c>
      <c r="B10" s="447" t="s">
        <v>0</v>
      </c>
      <c r="C10" s="169">
        <v>1.2245065280983791E-2</v>
      </c>
      <c r="D10" s="169">
        <v>3.6190377581203803E-2</v>
      </c>
      <c r="E10" s="169">
        <v>9.7768013273276111E-3</v>
      </c>
      <c r="F10" s="448">
        <v>1.9404081396505068E-2</v>
      </c>
    </row>
    <row r="11" spans="1:6" s="34" customFormat="1" ht="13.15" customHeight="1" x14ac:dyDescent="0.2">
      <c r="A11" s="78" t="s">
        <v>435</v>
      </c>
      <c r="B11" s="449"/>
      <c r="C11" s="450"/>
      <c r="D11" s="450"/>
      <c r="E11" s="450"/>
      <c r="F11" s="451"/>
    </row>
    <row r="12" spans="1:6" s="34" customFormat="1" ht="13.15" customHeight="1" x14ac:dyDescent="0.2">
      <c r="A12" s="90" t="s">
        <v>6</v>
      </c>
      <c r="B12" s="164">
        <v>293948</v>
      </c>
      <c r="C12" s="164">
        <v>312101</v>
      </c>
      <c r="D12" s="164">
        <v>324771</v>
      </c>
      <c r="E12" s="164">
        <v>378221</v>
      </c>
      <c r="F12" s="445" t="s">
        <v>0</v>
      </c>
    </row>
    <row r="13" spans="1:6" s="34" customFormat="1" ht="13.15" customHeight="1" x14ac:dyDescent="0.2">
      <c r="A13" s="190" t="s">
        <v>223</v>
      </c>
      <c r="B13" s="452" t="s">
        <v>0</v>
      </c>
      <c r="C13" s="453">
        <v>6.1755820757412927E-2</v>
      </c>
      <c r="D13" s="453">
        <v>4.0595832759267036E-2</v>
      </c>
      <c r="E13" s="453">
        <v>0.16457750230162183</v>
      </c>
      <c r="F13" s="454">
        <v>8.8976385272767258E-2</v>
      </c>
    </row>
    <row r="14" spans="1:6" ht="13.15" customHeight="1" x14ac:dyDescent="0.25">
      <c r="A14" s="1" t="s">
        <v>17</v>
      </c>
    </row>
    <row r="15" spans="1:6" ht="13.15" customHeight="1" x14ac:dyDescent="0.25">
      <c r="A15" s="597" t="s">
        <v>433</v>
      </c>
      <c r="B15" s="597"/>
      <c r="C15" s="597"/>
      <c r="D15" s="597"/>
      <c r="E15" s="597"/>
    </row>
    <row r="16" spans="1:6" ht="13.15" customHeight="1" x14ac:dyDescent="0.25">
      <c r="A16" s="598" t="s">
        <v>434</v>
      </c>
      <c r="B16" s="598"/>
      <c r="C16" s="598"/>
      <c r="D16" s="598"/>
      <c r="E16" s="598"/>
    </row>
    <row r="17" spans="1:5" ht="13.15" customHeight="1" x14ac:dyDescent="0.25">
      <c r="A17" s="598" t="s">
        <v>436</v>
      </c>
      <c r="B17" s="598"/>
      <c r="C17" s="598"/>
      <c r="D17" s="598"/>
      <c r="E17" s="598"/>
    </row>
  </sheetData>
  <mergeCells count="4">
    <mergeCell ref="A2:F2"/>
    <mergeCell ref="A15:E15"/>
    <mergeCell ref="A16:E16"/>
    <mergeCell ref="A17:E17"/>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7"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showGridLines="0" workbookViewId="0">
      <selection activeCell="J38" sqref="J38"/>
    </sheetView>
  </sheetViews>
  <sheetFormatPr defaultColWidth="9.28515625" defaultRowHeight="15" x14ac:dyDescent="0.25"/>
  <cols>
    <col min="1" max="1" width="62.5703125" style="2" customWidth="1"/>
    <col min="2" max="2" width="14.28515625" style="2" bestFit="1" customWidth="1"/>
    <col min="3" max="6" width="14.28515625" style="2" customWidth="1"/>
    <col min="7" max="7" width="14.28515625" style="2" bestFit="1" customWidth="1"/>
    <col min="8" max="16384" width="9.28515625" style="2"/>
  </cols>
  <sheetData>
    <row r="1" spans="1:15" s="34" customFormat="1" ht="13.15" customHeight="1" x14ac:dyDescent="0.2"/>
    <row r="2" spans="1:15" s="34" customFormat="1" ht="13.15" customHeight="1" x14ac:dyDescent="0.2">
      <c r="A2" s="576" t="s">
        <v>481</v>
      </c>
      <c r="B2" s="576"/>
      <c r="C2" s="576"/>
      <c r="D2" s="576"/>
      <c r="E2" s="576"/>
      <c r="F2" s="72"/>
      <c r="G2" s="72"/>
    </row>
    <row r="3" spans="1:15" s="34" customFormat="1" ht="13.15" customHeight="1" x14ac:dyDescent="0.2"/>
    <row r="4" spans="1:15" s="34" customFormat="1" ht="13.15" customHeight="1" x14ac:dyDescent="0.2">
      <c r="A4" s="11"/>
      <c r="B4" s="178">
        <v>2018</v>
      </c>
      <c r="C4" s="516">
        <v>2019</v>
      </c>
      <c r="D4" s="559">
        <v>2020</v>
      </c>
      <c r="E4" s="13">
        <v>2021</v>
      </c>
      <c r="I4" s="35"/>
      <c r="J4" s="35"/>
      <c r="K4" s="35"/>
      <c r="L4" s="35"/>
      <c r="M4" s="35"/>
      <c r="N4" s="35"/>
      <c r="O4" s="35"/>
    </row>
    <row r="5" spans="1:15" s="34" customFormat="1" ht="13.15" customHeight="1" x14ac:dyDescent="0.2">
      <c r="A5" s="14" t="s">
        <v>325</v>
      </c>
      <c r="B5" s="15"/>
      <c r="C5" s="15"/>
      <c r="D5" s="15"/>
      <c r="E5" s="16"/>
      <c r="F5" s="50"/>
      <c r="G5" s="50"/>
      <c r="H5" s="50"/>
      <c r="I5" s="50"/>
    </row>
    <row r="6" spans="1:15" s="34" customFormat="1" ht="13.15" customHeight="1" x14ac:dyDescent="0.2">
      <c r="A6" s="17" t="s">
        <v>21</v>
      </c>
      <c r="B6" s="18">
        <v>17749.769878409996</v>
      </c>
      <c r="C6" s="18">
        <v>21963.040933140001</v>
      </c>
      <c r="D6" s="18">
        <v>34961.980840429991</v>
      </c>
      <c r="E6" s="19">
        <v>61608.99668538999</v>
      </c>
    </row>
    <row r="7" spans="1:15" s="34" customFormat="1" ht="13.15" customHeight="1" x14ac:dyDescent="0.2">
      <c r="A7" s="17" t="s">
        <v>223</v>
      </c>
      <c r="B7" s="520">
        <v>0</v>
      </c>
      <c r="C7" s="21">
        <v>0.23737046077734414</v>
      </c>
      <c r="D7" s="21">
        <v>0.59185519650313578</v>
      </c>
      <c r="E7" s="20">
        <v>0.76217122727055053</v>
      </c>
    </row>
    <row r="8" spans="1:15" s="34" customFormat="1" ht="13.15" customHeight="1" x14ac:dyDescent="0.2">
      <c r="A8" s="17" t="s">
        <v>327</v>
      </c>
      <c r="B8" s="21">
        <v>5.3661941729658082E-2</v>
      </c>
      <c r="C8" s="21">
        <v>6.6134249239568205E-2</v>
      </c>
      <c r="D8" s="21">
        <v>9.803884005188504E-2</v>
      </c>
      <c r="E8" s="20">
        <v>0.17276122309441147</v>
      </c>
    </row>
    <row r="9" spans="1:15" s="34" customFormat="1" ht="13.15" customHeight="1" x14ac:dyDescent="0.2">
      <c r="A9" s="14" t="s">
        <v>328</v>
      </c>
      <c r="B9" s="22"/>
      <c r="C9" s="22"/>
      <c r="D9" s="22"/>
      <c r="E9" s="23"/>
    </row>
    <row r="10" spans="1:15" s="34" customFormat="1" ht="13.15" customHeight="1" x14ac:dyDescent="0.2">
      <c r="A10" s="17" t="s">
        <v>21</v>
      </c>
      <c r="B10" s="18">
        <v>20944.687125979999</v>
      </c>
      <c r="C10" s="18">
        <v>19719.871895880002</v>
      </c>
      <c r="D10" s="18">
        <v>16261.971026740001</v>
      </c>
      <c r="E10" s="19">
        <v>11253.260303360001</v>
      </c>
    </row>
    <row r="11" spans="1:15" s="34" customFormat="1" ht="13.15" customHeight="1" x14ac:dyDescent="0.2">
      <c r="A11" s="17" t="s">
        <v>223</v>
      </c>
      <c r="B11" s="520">
        <v>0</v>
      </c>
      <c r="C11" s="21">
        <v>-5.8478564169178959E-2</v>
      </c>
      <c r="D11" s="21">
        <v>-0.17535108176146152</v>
      </c>
      <c r="E11" s="20">
        <v>-0.30800145413763436</v>
      </c>
    </row>
    <row r="12" spans="1:15" s="34" customFormat="1" ht="13.15" customHeight="1" x14ac:dyDescent="0.2">
      <c r="A12" s="17" t="s">
        <v>327</v>
      </c>
      <c r="B12" s="21">
        <v>6.3320966288546554E-2</v>
      </c>
      <c r="C12" s="21">
        <v>5.9379706430662843E-2</v>
      </c>
      <c r="D12" s="21">
        <v>4.5601099768789406E-2</v>
      </c>
      <c r="E12" s="20">
        <v>3.1555894729726926E-2</v>
      </c>
    </row>
    <row r="13" spans="1:15" s="34" customFormat="1" ht="13.15" customHeight="1" x14ac:dyDescent="0.2">
      <c r="A13" s="14" t="s">
        <v>233</v>
      </c>
      <c r="B13" s="24"/>
      <c r="C13" s="24"/>
      <c r="D13" s="24"/>
      <c r="E13" s="25"/>
    </row>
    <row r="14" spans="1:15" s="34" customFormat="1" ht="13.15" customHeight="1" x14ac:dyDescent="0.2">
      <c r="A14" s="17" t="s">
        <v>21</v>
      </c>
      <c r="B14" s="18">
        <v>32306</v>
      </c>
      <c r="C14" s="18">
        <v>33115.111368450001</v>
      </c>
      <c r="D14" s="18">
        <v>35228</v>
      </c>
      <c r="E14" s="19">
        <v>32028.717263219994</v>
      </c>
    </row>
    <row r="15" spans="1:15" s="34" customFormat="1" ht="13.15" customHeight="1" x14ac:dyDescent="0.2">
      <c r="A15" s="17" t="s">
        <v>223</v>
      </c>
      <c r="B15" s="520">
        <v>0</v>
      </c>
      <c r="C15" s="21">
        <v>2.5075873802352655E-2</v>
      </c>
      <c r="D15" s="21">
        <v>6.3789048650234381E-2</v>
      </c>
      <c r="E15" s="20">
        <v>-9.0803383932051007E-2</v>
      </c>
    </row>
    <row r="16" spans="1:15" s="34" customFormat="1" ht="13.15" customHeight="1" x14ac:dyDescent="0.2">
      <c r="A16" s="17" t="s">
        <v>327</v>
      </c>
      <c r="B16" s="21">
        <v>9.7666104155806302E-2</v>
      </c>
      <c r="C16" s="21">
        <v>9.9714927250013838E-2</v>
      </c>
      <c r="D16" s="21">
        <v>9.8783376995529443E-2</v>
      </c>
      <c r="E16" s="20">
        <v>8.9813512088099845E-2</v>
      </c>
    </row>
    <row r="17" spans="1:5" s="34" customFormat="1" ht="13.15" customHeight="1" x14ac:dyDescent="0.2">
      <c r="A17" s="14" t="s">
        <v>234</v>
      </c>
      <c r="B17" s="24"/>
      <c r="C17" s="24"/>
      <c r="D17" s="24"/>
      <c r="E17" s="25"/>
    </row>
    <row r="18" spans="1:5" s="34" customFormat="1" ht="13.15" customHeight="1" x14ac:dyDescent="0.2">
      <c r="A18" s="17" t="s">
        <v>21</v>
      </c>
      <c r="B18" s="18">
        <v>230043.34081901386</v>
      </c>
      <c r="C18" s="18">
        <v>232285.03198046001</v>
      </c>
      <c r="D18" s="18">
        <v>245274.47664088002</v>
      </c>
      <c r="E18" s="19">
        <v>255677.43755391997</v>
      </c>
    </row>
    <row r="19" spans="1:5" s="34" customFormat="1" ht="13.15" customHeight="1" x14ac:dyDescent="0.2">
      <c r="A19" s="17" t="s">
        <v>223</v>
      </c>
      <c r="B19" s="520">
        <v>0</v>
      </c>
      <c r="C19" s="21">
        <v>9.7446470454878309E-3</v>
      </c>
      <c r="D19" s="21">
        <v>5.5920282721930503E-2</v>
      </c>
      <c r="E19" s="20">
        <v>4.2413548509050436E-2</v>
      </c>
    </row>
    <row r="20" spans="1:5" s="34" customFormat="1" ht="13.15" customHeight="1" x14ac:dyDescent="0.2">
      <c r="A20" s="17" t="s">
        <v>327</v>
      </c>
      <c r="B20" s="21">
        <v>0.69647788139727751</v>
      </c>
      <c r="C20" s="21">
        <v>0.69944759682331248</v>
      </c>
      <c r="D20" s="21">
        <v>0.68778783713529734</v>
      </c>
      <c r="E20" s="20">
        <v>0.71695935992957027</v>
      </c>
    </row>
    <row r="21" spans="1:5" s="34" customFormat="1" ht="13.15" customHeight="1" x14ac:dyDescent="0.2">
      <c r="A21" s="14" t="s">
        <v>237</v>
      </c>
      <c r="B21" s="24"/>
      <c r="C21" s="24"/>
      <c r="D21" s="24"/>
      <c r="E21" s="25"/>
    </row>
    <row r="22" spans="1:5" s="34" customFormat="1" ht="13.15" customHeight="1" x14ac:dyDescent="0.2">
      <c r="A22" s="17" t="s">
        <v>21</v>
      </c>
      <c r="B22" s="18">
        <v>29726.343177480001</v>
      </c>
      <c r="C22" s="18">
        <v>25014.777934920003</v>
      </c>
      <c r="D22" s="18">
        <v>24887.649600220004</v>
      </c>
      <c r="E22" s="19">
        <v>22307</v>
      </c>
    </row>
    <row r="23" spans="1:5" s="34" customFormat="1" ht="13.15" customHeight="1" x14ac:dyDescent="0.2">
      <c r="A23" s="17" t="s">
        <v>223</v>
      </c>
      <c r="B23" s="520">
        <v>0</v>
      </c>
      <c r="C23" s="21">
        <v>-0.158497976506218</v>
      </c>
      <c r="D23" s="21">
        <v>-5.0821292529856787E-3</v>
      </c>
      <c r="E23" s="20">
        <v>-0.10372507819208376</v>
      </c>
    </row>
    <row r="24" spans="1:5" s="34" customFormat="1" ht="13.15" customHeight="1" x14ac:dyDescent="0.2">
      <c r="A24" s="17" t="s">
        <v>327</v>
      </c>
      <c r="B24" s="21">
        <v>8.9870083181531626E-2</v>
      </c>
      <c r="C24" s="21">
        <v>7.5323520256442691E-2</v>
      </c>
      <c r="D24" s="21">
        <v>6.9788846048498693E-2</v>
      </c>
      <c r="E24" s="20">
        <v>6.2549992535182869E-2</v>
      </c>
    </row>
    <row r="25" spans="1:5" s="34" customFormat="1" ht="13.15" customHeight="1" x14ac:dyDescent="0.2">
      <c r="A25" s="26" t="s">
        <v>367</v>
      </c>
      <c r="B25" s="27">
        <v>330770.17540347384</v>
      </c>
      <c r="C25" s="27">
        <v>332097.83411285002</v>
      </c>
      <c r="D25" s="27">
        <v>356613.57092686003</v>
      </c>
      <c r="E25" s="28">
        <v>382874.58800530992</v>
      </c>
    </row>
    <row r="26" spans="1:5" s="34" customFormat="1" ht="13.15" customHeight="1" x14ac:dyDescent="0.2">
      <c r="A26" s="29" t="s">
        <v>223</v>
      </c>
      <c r="B26" s="521">
        <v>0</v>
      </c>
      <c r="C26" s="44">
        <v>4.0138404490570601E-3</v>
      </c>
      <c r="D26" s="44">
        <v>7.3820827165284486E-2</v>
      </c>
      <c r="E26" s="31">
        <v>7.363998237699132E-2</v>
      </c>
    </row>
    <row r="27" spans="1:5" ht="13.15" customHeight="1" x14ac:dyDescent="0.25">
      <c r="A27" s="1" t="s">
        <v>17</v>
      </c>
    </row>
    <row r="28" spans="1:5" ht="13.15" customHeight="1" x14ac:dyDescent="0.25">
      <c r="A28" s="9" t="s">
        <v>477</v>
      </c>
      <c r="B28" s="10"/>
      <c r="C28" s="515"/>
      <c r="D28" s="558"/>
      <c r="E28" s="10"/>
    </row>
    <row r="38" spans="10:10" x14ac:dyDescent="0.25">
      <c r="J38" s="2">
        <f>200500-7541</f>
        <v>192959</v>
      </c>
    </row>
  </sheetData>
  <mergeCells count="1">
    <mergeCell ref="A2:E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72"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topLeftCell="B1" zoomScaleNormal="100" workbookViewId="0">
      <selection activeCell="N16" sqref="N16"/>
    </sheetView>
  </sheetViews>
  <sheetFormatPr defaultColWidth="9.28515625" defaultRowHeight="12.75" x14ac:dyDescent="0.2"/>
  <cols>
    <col min="1" max="1" width="41.28515625" style="34" bestFit="1" customWidth="1"/>
    <col min="2" max="17" width="15.42578125" style="34" customWidth="1"/>
    <col min="18" max="16384" width="9.28515625" style="34"/>
  </cols>
  <sheetData>
    <row r="1" spans="1:17" ht="13.15" customHeight="1" x14ac:dyDescent="0.2"/>
    <row r="2" spans="1:17" ht="13.15" customHeight="1" x14ac:dyDescent="0.2">
      <c r="A2" s="576" t="s">
        <v>483</v>
      </c>
      <c r="B2" s="576"/>
      <c r="C2" s="576"/>
      <c r="D2" s="576"/>
      <c r="E2" s="576"/>
      <c r="F2" s="576"/>
      <c r="G2" s="576"/>
      <c r="H2" s="576"/>
      <c r="I2" s="576"/>
      <c r="J2" s="576"/>
      <c r="K2" s="576"/>
      <c r="L2" s="576"/>
      <c r="M2" s="576"/>
      <c r="N2" s="576"/>
      <c r="O2" s="576"/>
      <c r="P2" s="576"/>
      <c r="Q2" s="576"/>
    </row>
    <row r="3" spans="1:17" ht="13.15" customHeight="1" x14ac:dyDescent="0.2"/>
    <row r="4" spans="1:17" ht="13.15" customHeight="1" x14ac:dyDescent="0.2">
      <c r="A4" s="470"/>
      <c r="B4" s="599">
        <v>2018</v>
      </c>
      <c r="C4" s="600"/>
      <c r="D4" s="600"/>
      <c r="E4" s="601"/>
      <c r="F4" s="602">
        <v>2019</v>
      </c>
      <c r="G4" s="602"/>
      <c r="H4" s="602"/>
      <c r="I4" s="602"/>
      <c r="J4" s="602">
        <v>2020</v>
      </c>
      <c r="K4" s="602"/>
      <c r="L4" s="602"/>
      <c r="M4" s="602"/>
      <c r="N4" s="602">
        <v>2021</v>
      </c>
      <c r="O4" s="602"/>
      <c r="P4" s="602"/>
      <c r="Q4" s="602"/>
    </row>
    <row r="5" spans="1:17" ht="63.75" x14ac:dyDescent="0.2">
      <c r="A5" s="458" t="s">
        <v>401</v>
      </c>
      <c r="B5" s="460" t="s">
        <v>328</v>
      </c>
      <c r="C5" s="460" t="s">
        <v>233</v>
      </c>
      <c r="D5" s="460" t="s">
        <v>234</v>
      </c>
      <c r="E5" s="460" t="s">
        <v>6</v>
      </c>
      <c r="F5" s="37" t="s">
        <v>328</v>
      </c>
      <c r="G5" s="37" t="s">
        <v>233</v>
      </c>
      <c r="H5" s="37" t="s">
        <v>234</v>
      </c>
      <c r="I5" s="38" t="s">
        <v>6</v>
      </c>
      <c r="J5" s="37" t="s">
        <v>328</v>
      </c>
      <c r="K5" s="37" t="s">
        <v>233</v>
      </c>
      <c r="L5" s="37" t="s">
        <v>234</v>
      </c>
      <c r="M5" s="38" t="s">
        <v>6</v>
      </c>
      <c r="N5" s="37" t="s">
        <v>328</v>
      </c>
      <c r="O5" s="37" t="s">
        <v>233</v>
      </c>
      <c r="P5" s="37" t="s">
        <v>234</v>
      </c>
      <c r="Q5" s="38" t="s">
        <v>6</v>
      </c>
    </row>
    <row r="6" spans="1:17" ht="13.15" customHeight="1" x14ac:dyDescent="0.2">
      <c r="A6" s="39" t="s">
        <v>329</v>
      </c>
      <c r="B6" s="40">
        <v>3656.9352315099995</v>
      </c>
      <c r="C6" s="18">
        <v>0</v>
      </c>
      <c r="D6" s="18">
        <v>0</v>
      </c>
      <c r="E6" s="19">
        <v>3656.9352315099995</v>
      </c>
      <c r="F6" s="18">
        <v>3392</v>
      </c>
      <c r="G6" s="18">
        <v>0</v>
      </c>
      <c r="H6" s="18">
        <v>0</v>
      </c>
      <c r="I6" s="19">
        <v>3392</v>
      </c>
      <c r="J6" s="18">
        <v>3090</v>
      </c>
      <c r="K6" s="18">
        <v>0</v>
      </c>
      <c r="L6" s="18">
        <v>0</v>
      </c>
      <c r="M6" s="19">
        <v>3090</v>
      </c>
      <c r="N6" s="18">
        <v>1873</v>
      </c>
      <c r="O6" s="18">
        <v>0</v>
      </c>
      <c r="P6" s="18">
        <v>0</v>
      </c>
      <c r="Q6" s="19">
        <v>1873</v>
      </c>
    </row>
    <row r="7" spans="1:17" ht="13.15" customHeight="1" x14ac:dyDescent="0.2">
      <c r="A7" s="39" t="s">
        <v>145</v>
      </c>
      <c r="B7" s="41">
        <v>0.17459759082990284</v>
      </c>
      <c r="C7" s="18">
        <v>0</v>
      </c>
      <c r="D7" s="18">
        <v>0</v>
      </c>
      <c r="E7" s="20">
        <v>1.4999999999999999E-2</v>
      </c>
      <c r="F7" s="21">
        <v>0.17200751424176844</v>
      </c>
      <c r="G7" s="18">
        <v>0</v>
      </c>
      <c r="H7" s="18">
        <v>0</v>
      </c>
      <c r="I7" s="42">
        <v>1.1896717649495191E-2</v>
      </c>
      <c r="J7" s="21">
        <v>0.19001800425878879</v>
      </c>
      <c r="K7" s="18">
        <v>0</v>
      </c>
      <c r="L7" s="18">
        <v>0</v>
      </c>
      <c r="M7" s="42">
        <v>1.0412332295070917E-2</v>
      </c>
      <c r="N7" s="21">
        <v>0.16644088131725576</v>
      </c>
      <c r="O7" s="18">
        <v>0</v>
      </c>
      <c r="P7" s="18">
        <v>0</v>
      </c>
      <c r="Q7" s="42">
        <v>6.265075905576502E-3</v>
      </c>
    </row>
    <row r="8" spans="1:17" ht="13.15" customHeight="1" x14ac:dyDescent="0.2">
      <c r="A8" s="39" t="s">
        <v>330</v>
      </c>
      <c r="B8" s="40">
        <v>6068</v>
      </c>
      <c r="C8" s="18">
        <v>1177</v>
      </c>
      <c r="D8" s="18">
        <v>0</v>
      </c>
      <c r="E8" s="19">
        <v>7245</v>
      </c>
      <c r="F8" s="18">
        <v>5053.8689720000002</v>
      </c>
      <c r="G8" s="18">
        <v>1040</v>
      </c>
      <c r="H8" s="18">
        <v>0</v>
      </c>
      <c r="I8" s="19">
        <v>6093.8689720000002</v>
      </c>
      <c r="J8" s="18">
        <v>4284.7523760000004</v>
      </c>
      <c r="K8" s="18">
        <v>905</v>
      </c>
      <c r="L8" s="18">
        <v>0</v>
      </c>
      <c r="M8" s="19">
        <v>5189.7523760000004</v>
      </c>
      <c r="N8" s="18">
        <v>3792.9291800000001</v>
      </c>
      <c r="O8" s="18">
        <v>820</v>
      </c>
      <c r="P8" s="18">
        <v>0</v>
      </c>
      <c r="Q8" s="19">
        <v>4612.9291800000001</v>
      </c>
    </row>
    <row r="9" spans="1:17" ht="13.15" customHeight="1" x14ac:dyDescent="0.2">
      <c r="A9" s="39" t="s">
        <v>145</v>
      </c>
      <c r="B9" s="41">
        <v>0.28971204412564489</v>
      </c>
      <c r="C9" s="21">
        <v>3.6432943000156398E-2</v>
      </c>
      <c r="D9" s="18">
        <v>0</v>
      </c>
      <c r="E9" s="20">
        <v>3.1494111970370754E-2</v>
      </c>
      <c r="F9" s="21">
        <v>0.256280495040484</v>
      </c>
      <c r="G9" s="21">
        <v>3.1405145674775842E-2</v>
      </c>
      <c r="H9" s="18">
        <v>0</v>
      </c>
      <c r="I9" s="42">
        <v>2.1372947686587124E-2</v>
      </c>
      <c r="J9" s="21">
        <v>0.26348870395813057</v>
      </c>
      <c r="K9" s="21">
        <v>2.5689889760294887E-2</v>
      </c>
      <c r="L9" s="18">
        <v>0</v>
      </c>
      <c r="M9" s="42">
        <v>1.7487840216196059E-2</v>
      </c>
      <c r="N9" s="21">
        <v>0.33705204244161041</v>
      </c>
      <c r="O9" s="21">
        <v>2.5602099732399852E-2</v>
      </c>
      <c r="P9" s="18">
        <v>0</v>
      </c>
      <c r="Q9" s="42">
        <v>1.5429979423250811E-2</v>
      </c>
    </row>
    <row r="10" spans="1:17" ht="13.15" customHeight="1" x14ac:dyDescent="0.2">
      <c r="A10" s="39" t="s">
        <v>331</v>
      </c>
      <c r="B10" s="40">
        <v>11176</v>
      </c>
      <c r="C10" s="18">
        <v>31121</v>
      </c>
      <c r="D10" s="18">
        <v>41180</v>
      </c>
      <c r="E10" s="19">
        <v>83477</v>
      </c>
      <c r="F10" s="18">
        <v>11178.168814000001</v>
      </c>
      <c r="G10" s="18">
        <v>32064</v>
      </c>
      <c r="H10" s="18">
        <v>41801</v>
      </c>
      <c r="I10" s="19">
        <v>85043</v>
      </c>
      <c r="J10" s="18">
        <v>8801.7820879999999</v>
      </c>
      <c r="K10" s="18">
        <v>31173</v>
      </c>
      <c r="L10" s="18">
        <v>53660</v>
      </c>
      <c r="M10" s="19">
        <v>93634.782088000007</v>
      </c>
      <c r="N10" s="18">
        <v>5509.7219349999996</v>
      </c>
      <c r="O10" s="18">
        <v>28206</v>
      </c>
      <c r="P10" s="18">
        <v>57757</v>
      </c>
      <c r="Q10" s="19">
        <v>91472.721935000009</v>
      </c>
    </row>
    <row r="11" spans="1:17" ht="13.15" customHeight="1" x14ac:dyDescent="0.2">
      <c r="A11" s="39" t="s">
        <v>145</v>
      </c>
      <c r="B11" s="41">
        <v>0.53258961851486608</v>
      </c>
      <c r="C11" s="21">
        <v>0.96332168148501884</v>
      </c>
      <c r="D11" s="21">
        <v>0.17901001117182438</v>
      </c>
      <c r="E11" s="42">
        <v>0.36287563629408415</v>
      </c>
      <c r="F11" s="21">
        <v>0.56684228522140245</v>
      </c>
      <c r="G11" s="21">
        <v>0.96827499621316104</v>
      </c>
      <c r="H11" s="21">
        <v>0.1799556579202273</v>
      </c>
      <c r="I11" s="42">
        <v>0.29827431135500071</v>
      </c>
      <c r="J11" s="21">
        <v>0.54126118649919575</v>
      </c>
      <c r="K11" s="21">
        <v>0.88489605911345026</v>
      </c>
      <c r="L11" s="21">
        <v>0.21877573652323523</v>
      </c>
      <c r="M11" s="42">
        <v>0.31551989174006806</v>
      </c>
      <c r="N11" s="21">
        <v>0.48961183912141792</v>
      </c>
      <c r="O11" s="21">
        <v>0.88064978664886606</v>
      </c>
      <c r="P11" s="21">
        <v>0.22589830137243475</v>
      </c>
      <c r="Q11" s="42">
        <v>0.30697092696874945</v>
      </c>
    </row>
    <row r="12" spans="1:17" ht="13.15" customHeight="1" x14ac:dyDescent="0.2">
      <c r="A12" s="39" t="s">
        <v>332</v>
      </c>
      <c r="B12" s="40">
        <v>44</v>
      </c>
      <c r="C12" s="18">
        <v>7.9270834900000002</v>
      </c>
      <c r="D12" s="18">
        <v>188863</v>
      </c>
      <c r="E12" s="19">
        <v>188914.92708349001</v>
      </c>
      <c r="F12" s="18">
        <v>96.030927000000005</v>
      </c>
      <c r="G12" s="18">
        <v>10.59229083</v>
      </c>
      <c r="H12" s="18">
        <v>190484</v>
      </c>
      <c r="I12" s="19">
        <v>190590.62321783</v>
      </c>
      <c r="J12" s="18">
        <v>85.082492000000002</v>
      </c>
      <c r="K12" s="18">
        <v>3149.86623237</v>
      </c>
      <c r="L12" s="18">
        <v>191614</v>
      </c>
      <c r="M12" s="19">
        <v>194848.94872437001</v>
      </c>
      <c r="N12" s="18">
        <v>77</v>
      </c>
      <c r="O12" s="18">
        <v>3002.6229868200003</v>
      </c>
      <c r="P12" s="18">
        <v>197920</v>
      </c>
      <c r="Q12" s="19">
        <v>201000.21677882</v>
      </c>
    </row>
    <row r="13" spans="1:17" ht="13.15" customHeight="1" x14ac:dyDescent="0.2">
      <c r="A13" s="39" t="s">
        <v>145</v>
      </c>
      <c r="B13" s="43">
        <v>2.1007465295860869E-3</v>
      </c>
      <c r="C13" s="44">
        <v>2.4537551482468211E-4</v>
      </c>
      <c r="D13" s="44">
        <v>0.82098998882817564</v>
      </c>
      <c r="E13" s="45">
        <v>0.82121571655512238</v>
      </c>
      <c r="F13" s="44">
        <v>4.869705496345144E-3</v>
      </c>
      <c r="G13" s="44">
        <v>3.1985811206321376E-4</v>
      </c>
      <c r="H13" s="44">
        <v>0.82004434207977273</v>
      </c>
      <c r="I13" s="45">
        <v>0.66945602330891685</v>
      </c>
      <c r="J13" s="44">
        <v>5.2321052838849077E-3</v>
      </c>
      <c r="K13" s="44">
        <v>8.9414051126254918E-2</v>
      </c>
      <c r="L13" s="44">
        <v>0.78122426347676477</v>
      </c>
      <c r="M13" s="45">
        <v>0.65657993574866502</v>
      </c>
      <c r="N13" s="44">
        <v>6.8952371197158729E-3</v>
      </c>
      <c r="O13" s="44">
        <v>9.3748113618734114E-2</v>
      </c>
      <c r="P13" s="44">
        <v>0.77410169862756528</v>
      </c>
      <c r="Q13" s="45">
        <v>0.67233401770242329</v>
      </c>
    </row>
    <row r="14" spans="1:17" ht="13.15" customHeight="1" x14ac:dyDescent="0.2">
      <c r="A14" s="46" t="s">
        <v>6</v>
      </c>
      <c r="B14" s="47">
        <v>20944.93523151</v>
      </c>
      <c r="C14" s="48">
        <v>32305.927083490002</v>
      </c>
      <c r="D14" s="48">
        <v>230043</v>
      </c>
      <c r="E14" s="49">
        <v>283293.86231500003</v>
      </c>
      <c r="F14" s="48">
        <v>19720.068713000001</v>
      </c>
      <c r="G14" s="48">
        <v>33115</v>
      </c>
      <c r="H14" s="48">
        <v>232285</v>
      </c>
      <c r="I14" s="49">
        <v>285120</v>
      </c>
      <c r="J14" s="48">
        <v>16261.616956</v>
      </c>
      <c r="K14" s="48">
        <v>35227.866232369997</v>
      </c>
      <c r="L14" s="48">
        <v>245274</v>
      </c>
      <c r="M14" s="49">
        <v>296764</v>
      </c>
      <c r="N14" s="48">
        <v>11253.244907</v>
      </c>
      <c r="O14" s="48">
        <v>32028.622986819999</v>
      </c>
      <c r="P14" s="48">
        <v>255677</v>
      </c>
      <c r="Q14" s="49">
        <v>298958.86789381999</v>
      </c>
    </row>
    <row r="15" spans="1:17" x14ac:dyDescent="0.2">
      <c r="A15" s="1" t="s">
        <v>17</v>
      </c>
    </row>
    <row r="16" spans="1:17" ht="22.5" x14ac:dyDescent="0.2">
      <c r="A16" s="557" t="s">
        <v>477</v>
      </c>
      <c r="B16" s="350"/>
      <c r="C16" s="350"/>
      <c r="D16" s="350"/>
      <c r="E16" s="350"/>
      <c r="F16" s="350"/>
      <c r="G16" s="350"/>
      <c r="H16" s="350"/>
      <c r="I16" s="350"/>
      <c r="J16" s="350"/>
      <c r="K16" s="350"/>
      <c r="L16" s="350"/>
      <c r="M16" s="350"/>
      <c r="N16" s="350"/>
      <c r="O16" s="350"/>
      <c r="P16" s="350"/>
      <c r="Q16" s="350"/>
    </row>
  </sheetData>
  <mergeCells count="5">
    <mergeCell ref="B4:E4"/>
    <mergeCell ref="F4:I4"/>
    <mergeCell ref="J4:M4"/>
    <mergeCell ref="N4:Q4"/>
    <mergeCell ref="A2:Q2"/>
  </mergeCells>
  <hyperlinks>
    <hyperlink ref="A2:B2" location="Índice!A1" display="Tabela 29 - Composição e evolução da estrutura do ativo agregado, a 31 de dezembro (2014-2017)"/>
  </hyperlinks>
  <pageMargins left="0.7" right="0.7" top="0.75" bottom="0.75" header="0.3" footer="0.3"/>
  <pageSetup paperSize="9" scale="79" orientation="landscape" horizontalDpi="360" verticalDpi="360" r:id="rId1"/>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I27" sqref="I27"/>
    </sheetView>
  </sheetViews>
  <sheetFormatPr defaultColWidth="9.28515625" defaultRowHeight="15" x14ac:dyDescent="0.25"/>
  <cols>
    <col min="1" max="1" width="61" style="2" customWidth="1"/>
    <col min="2" max="5" width="14.28515625" style="2" customWidth="1"/>
    <col min="6" max="16384" width="9.28515625" style="2"/>
  </cols>
  <sheetData>
    <row r="1" spans="1:6" s="34" customFormat="1" ht="13.15" customHeight="1" x14ac:dyDescent="0.2"/>
    <row r="2" spans="1:6" s="34" customFormat="1" ht="13.15" customHeight="1" x14ac:dyDescent="0.2">
      <c r="A2" s="576" t="s">
        <v>484</v>
      </c>
      <c r="B2" s="576"/>
      <c r="C2" s="576"/>
      <c r="D2" s="576"/>
      <c r="E2" s="576"/>
      <c r="F2" s="56"/>
    </row>
    <row r="3" spans="1:6" s="34" customFormat="1" ht="13.15" customHeight="1" x14ac:dyDescent="0.2"/>
    <row r="4" spans="1:6" s="34" customFormat="1" ht="13.15" customHeight="1" x14ac:dyDescent="0.2">
      <c r="A4" s="11"/>
      <c r="B4" s="178">
        <v>2018</v>
      </c>
      <c r="C4" s="516">
        <v>2019</v>
      </c>
      <c r="D4" s="560">
        <v>2020</v>
      </c>
      <c r="E4" s="13">
        <v>2021</v>
      </c>
    </row>
    <row r="5" spans="1:6" s="34" customFormat="1" ht="13.15" customHeight="1" x14ac:dyDescent="0.2">
      <c r="A5" s="14" t="s">
        <v>333</v>
      </c>
      <c r="B5" s="15"/>
      <c r="C5" s="15"/>
      <c r="D5" s="15"/>
      <c r="E5" s="16"/>
    </row>
    <row r="6" spans="1:6" s="34" customFormat="1" ht="13.15" customHeight="1" x14ac:dyDescent="0.2">
      <c r="A6" s="17" t="s">
        <v>21</v>
      </c>
      <c r="B6" s="18">
        <v>20</v>
      </c>
      <c r="C6" s="18">
        <v>27</v>
      </c>
      <c r="D6" s="18">
        <v>29</v>
      </c>
      <c r="E6" s="19">
        <v>78</v>
      </c>
    </row>
    <row r="7" spans="1:6" s="34" customFormat="1" ht="13.15" customHeight="1" x14ac:dyDescent="0.2">
      <c r="A7" s="17" t="s">
        <v>223</v>
      </c>
      <c r="B7" s="520">
        <v>0</v>
      </c>
      <c r="C7" s="21">
        <v>0.35000000000000009</v>
      </c>
      <c r="D7" s="21">
        <v>7.4074074074074181E-2</v>
      </c>
      <c r="E7" s="20">
        <v>1.6896551724137931</v>
      </c>
    </row>
    <row r="8" spans="1:6" s="34" customFormat="1" ht="13.15" customHeight="1" x14ac:dyDescent="0.2">
      <c r="A8" s="17" t="s">
        <v>342</v>
      </c>
      <c r="B8" s="21">
        <v>9.9085322422246241E-5</v>
      </c>
      <c r="C8" s="21">
        <v>1.3557716224373763E-4</v>
      </c>
      <c r="D8" s="21">
        <v>1.4257988995272777E-4</v>
      </c>
      <c r="E8" s="20">
        <v>3.8349073849354366E-4</v>
      </c>
    </row>
    <row r="9" spans="1:6" s="34" customFormat="1" ht="13.15" customHeight="1" x14ac:dyDescent="0.2">
      <c r="A9" s="14" t="s">
        <v>334</v>
      </c>
      <c r="B9" s="22"/>
      <c r="C9" s="22"/>
      <c r="D9" s="22"/>
      <c r="E9" s="23"/>
    </row>
    <row r="10" spans="1:6" s="34" customFormat="1" ht="13.15" customHeight="1" x14ac:dyDescent="0.2">
      <c r="A10" s="17" t="s">
        <v>21</v>
      </c>
      <c r="B10" s="18">
        <v>13075</v>
      </c>
      <c r="C10" s="18">
        <v>12395</v>
      </c>
      <c r="D10" s="18">
        <v>10160</v>
      </c>
      <c r="E10" s="19">
        <v>7987</v>
      </c>
    </row>
    <row r="11" spans="1:6" s="34" customFormat="1" ht="13.15" customHeight="1" x14ac:dyDescent="0.2">
      <c r="A11" s="17" t="s">
        <v>223</v>
      </c>
      <c r="B11" s="520">
        <v>0</v>
      </c>
      <c r="C11" s="21">
        <v>-5.200764818355641E-2</v>
      </c>
      <c r="D11" s="21">
        <v>-0.18031464300121014</v>
      </c>
      <c r="E11" s="20">
        <v>-0.21387795275590549</v>
      </c>
    </row>
    <row r="12" spans="1:6" s="34" customFormat="1" ht="13.15" customHeight="1" x14ac:dyDescent="0.2">
      <c r="A12" s="17" t="s">
        <v>342</v>
      </c>
      <c r="B12" s="21">
        <v>6.4777029533543487E-2</v>
      </c>
      <c r="C12" s="21">
        <v>6.2239960222634373E-2</v>
      </c>
      <c r="D12" s="21">
        <v>4.9952126962748769E-2</v>
      </c>
      <c r="E12" s="20">
        <v>3.9268468312152992E-2</v>
      </c>
    </row>
    <row r="13" spans="1:6" s="34" customFormat="1" ht="13.15" customHeight="1" x14ac:dyDescent="0.2">
      <c r="A13" s="14" t="s">
        <v>335</v>
      </c>
      <c r="B13" s="24"/>
      <c r="C13" s="24"/>
      <c r="D13" s="24"/>
      <c r="E13" s="25"/>
    </row>
    <row r="14" spans="1:6" s="34" customFormat="1" ht="13.15" customHeight="1" x14ac:dyDescent="0.2">
      <c r="A14" s="17" t="s">
        <v>21</v>
      </c>
      <c r="B14" s="18">
        <v>84700</v>
      </c>
      <c r="C14" s="18">
        <v>79590</v>
      </c>
      <c r="D14" s="18">
        <v>84372</v>
      </c>
      <c r="E14" s="19">
        <v>86814</v>
      </c>
    </row>
    <row r="15" spans="1:6" s="34" customFormat="1" ht="13.15" customHeight="1" x14ac:dyDescent="0.2">
      <c r="A15" s="17" t="s">
        <v>223</v>
      </c>
      <c r="B15" s="520">
        <v>0</v>
      </c>
      <c r="C15" s="21">
        <v>-6.0330578512396649E-2</v>
      </c>
      <c r="D15" s="21">
        <v>6.0082924990576769E-2</v>
      </c>
      <c r="E15" s="20">
        <v>2.894325131560227E-2</v>
      </c>
    </row>
    <row r="16" spans="1:6" s="34" customFormat="1" ht="13.15" customHeight="1" x14ac:dyDescent="0.2">
      <c r="A16" s="17" t="s">
        <v>342</v>
      </c>
      <c r="B16" s="21">
        <v>0.41962634045821284</v>
      </c>
      <c r="C16" s="21">
        <v>0.39965134603626218</v>
      </c>
      <c r="D16" s="21">
        <v>0.41481898189970856</v>
      </c>
      <c r="E16" s="20">
        <v>0.42682519194331409</v>
      </c>
    </row>
    <row r="17" spans="1:10" s="34" customFormat="1" ht="13.15" customHeight="1" x14ac:dyDescent="0.2">
      <c r="A17" s="14" t="s">
        <v>336</v>
      </c>
      <c r="B17" s="24"/>
      <c r="C17" s="24"/>
      <c r="D17" s="24"/>
      <c r="E17" s="25"/>
    </row>
    <row r="18" spans="1:10" s="34" customFormat="1" ht="13.15" customHeight="1" x14ac:dyDescent="0.2">
      <c r="A18" s="17" t="s">
        <v>21</v>
      </c>
      <c r="B18" s="18">
        <v>87434.151066559949</v>
      </c>
      <c r="C18" s="18">
        <v>89728.447528439981</v>
      </c>
      <c r="D18" s="18">
        <v>94325.982243649982</v>
      </c>
      <c r="E18" s="19">
        <v>98580.297315329968</v>
      </c>
      <c r="F18" s="503"/>
      <c r="H18" s="503"/>
      <c r="I18" s="503"/>
      <c r="J18" s="350"/>
    </row>
    <row r="19" spans="1:10" s="34" customFormat="1" ht="13.15" customHeight="1" x14ac:dyDescent="0.2">
      <c r="A19" s="17" t="s">
        <v>223</v>
      </c>
      <c r="B19" s="520">
        <v>0</v>
      </c>
      <c r="C19" s="21">
        <v>2.624027835683429E-2</v>
      </c>
      <c r="D19" s="21">
        <v>5.1238317856249438E-2</v>
      </c>
      <c r="E19" s="20">
        <v>4.5102261015324663E-2</v>
      </c>
    </row>
    <row r="20" spans="1:10" s="34" customFormat="1" ht="13.15" customHeight="1" x14ac:dyDescent="0.2">
      <c r="A20" s="17" t="s">
        <v>342</v>
      </c>
      <c r="B20" s="21">
        <v>0.43317205245727386</v>
      </c>
      <c r="C20" s="21">
        <v>0.45056030697933358</v>
      </c>
      <c r="D20" s="21">
        <v>0.46375821268905409</v>
      </c>
      <c r="E20" s="20">
        <v>0.48467475664575627</v>
      </c>
    </row>
    <row r="21" spans="1:10" s="34" customFormat="1" ht="13.15" customHeight="1" x14ac:dyDescent="0.2">
      <c r="A21" s="14" t="s">
        <v>337</v>
      </c>
      <c r="B21" s="24"/>
      <c r="C21" s="24"/>
      <c r="D21" s="24"/>
      <c r="E21" s="25"/>
    </row>
    <row r="22" spans="1:10" s="34" customFormat="1" ht="13.15" customHeight="1" x14ac:dyDescent="0.2">
      <c r="A22" s="17" t="s">
        <v>21</v>
      </c>
      <c r="B22" s="18">
        <v>16617.091253479975</v>
      </c>
      <c r="C22" s="18">
        <v>17409.137330269456</v>
      </c>
      <c r="D22" s="18">
        <v>14507.760238020621</v>
      </c>
      <c r="E22" s="19">
        <v>15105.733970101321</v>
      </c>
    </row>
    <row r="23" spans="1:10" s="34" customFormat="1" ht="13.15" customHeight="1" x14ac:dyDescent="0.2">
      <c r="A23" s="17" t="s">
        <v>223</v>
      </c>
      <c r="B23" s="520">
        <v>0</v>
      </c>
      <c r="C23" s="21">
        <v>4.7664543975084017E-2</v>
      </c>
      <c r="D23" s="21">
        <v>-0.16665829197660353</v>
      </c>
      <c r="E23" s="20">
        <v>4.1217508579552087E-2</v>
      </c>
    </row>
    <row r="24" spans="1:10" s="34" customFormat="1" ht="13.15" customHeight="1" x14ac:dyDescent="0.2">
      <c r="A24" s="17" t="s">
        <v>342</v>
      </c>
      <c r="B24" s="21">
        <v>8.232549222854757E-2</v>
      </c>
      <c r="C24" s="21">
        <v>8.7417830975905608E-2</v>
      </c>
      <c r="D24" s="21">
        <v>7.1328098558535863E-2</v>
      </c>
      <c r="E24" s="20">
        <v>7.426806507283544E-2</v>
      </c>
    </row>
    <row r="25" spans="1:10" s="34" customFormat="1" ht="13.15" customHeight="1" x14ac:dyDescent="0.2">
      <c r="A25" s="26" t="s">
        <v>338</v>
      </c>
      <c r="B25" s="27">
        <v>201846.24232003992</v>
      </c>
      <c r="C25" s="27">
        <v>199148.58485870942</v>
      </c>
      <c r="D25" s="27">
        <v>203394.7424816706</v>
      </c>
      <c r="E25" s="28">
        <v>208565.03128543127</v>
      </c>
      <c r="F25" s="350"/>
    </row>
    <row r="26" spans="1:10" s="34" customFormat="1" ht="13.15" customHeight="1" x14ac:dyDescent="0.2">
      <c r="A26" s="26" t="s">
        <v>339</v>
      </c>
      <c r="B26" s="27">
        <v>-12931.254375450571</v>
      </c>
      <c r="C26" s="522">
        <v>-8558</v>
      </c>
      <c r="D26" s="522">
        <v>-8546</v>
      </c>
      <c r="E26" s="32">
        <v>-7565</v>
      </c>
    </row>
    <row r="27" spans="1:10" s="34" customFormat="1" ht="13.15" customHeight="1" x14ac:dyDescent="0.2">
      <c r="A27" s="26" t="s">
        <v>340</v>
      </c>
      <c r="B27" s="27">
        <v>188914.98794458935</v>
      </c>
      <c r="C27" s="522">
        <v>190590.58485870942</v>
      </c>
      <c r="D27" s="522">
        <v>194848.7424816706</v>
      </c>
      <c r="E27" s="32">
        <v>201000.03128543127</v>
      </c>
    </row>
    <row r="28" spans="1:10" s="34" customFormat="1" ht="13.15" customHeight="1" x14ac:dyDescent="0.2">
      <c r="A28" s="29" t="s">
        <v>341</v>
      </c>
      <c r="B28" s="521">
        <v>0</v>
      </c>
      <c r="C28" s="44">
        <v>8.8695816692507812E-3</v>
      </c>
      <c r="D28" s="44">
        <v>2.2341909628526002E-2</v>
      </c>
      <c r="E28" s="31">
        <v>3.1569558650548224E-2</v>
      </c>
    </row>
    <row r="29" spans="1:10" ht="13.15" customHeight="1" x14ac:dyDescent="0.25">
      <c r="A29" s="1" t="s">
        <v>17</v>
      </c>
      <c r="B29" s="1"/>
      <c r="C29" s="1"/>
      <c r="D29" s="1"/>
    </row>
    <row r="30" spans="1:10" ht="13.15" customHeight="1" x14ac:dyDescent="0.25">
      <c r="A30" s="570" t="s">
        <v>477</v>
      </c>
      <c r="B30" s="570"/>
      <c r="C30" s="570"/>
      <c r="D30" s="570"/>
      <c r="E30" s="570"/>
      <c r="F30" s="570"/>
      <c r="G30" s="570"/>
      <c r="H30" s="570"/>
    </row>
  </sheetData>
  <mergeCells count="2">
    <mergeCell ref="A2:E2"/>
    <mergeCell ref="A30:H30"/>
  </mergeCells>
  <hyperlinks>
    <hyperlink ref="A2:E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workbookViewId="0">
      <selection activeCell="N16" sqref="N16"/>
    </sheetView>
  </sheetViews>
  <sheetFormatPr defaultColWidth="9.28515625" defaultRowHeight="15" x14ac:dyDescent="0.25"/>
  <cols>
    <col min="1" max="1" width="61" style="2" customWidth="1"/>
    <col min="2" max="5" width="14.28515625" style="2" customWidth="1"/>
    <col min="6" max="16384" width="9.28515625" style="2"/>
  </cols>
  <sheetData>
    <row r="1" spans="1:11" s="34" customFormat="1" ht="13.15" customHeight="1" x14ac:dyDescent="0.2"/>
    <row r="2" spans="1:11" s="34" customFormat="1" ht="13.15" customHeight="1" x14ac:dyDescent="0.2">
      <c r="A2" s="576" t="s">
        <v>485</v>
      </c>
      <c r="B2" s="576"/>
      <c r="C2" s="576"/>
      <c r="D2" s="576"/>
      <c r="E2" s="576"/>
      <c r="F2" s="56"/>
    </row>
    <row r="3" spans="1:11" s="34" customFormat="1" ht="13.15" customHeight="1" x14ac:dyDescent="0.2"/>
    <row r="4" spans="1:11" s="34" customFormat="1" ht="13.15" customHeight="1" x14ac:dyDescent="0.2">
      <c r="A4" s="11"/>
      <c r="B4" s="504">
        <v>2018</v>
      </c>
      <c r="C4" s="516">
        <v>2019</v>
      </c>
      <c r="D4" s="560">
        <v>2020</v>
      </c>
      <c r="E4" s="13">
        <v>2021</v>
      </c>
    </row>
    <row r="5" spans="1:11" s="34" customFormat="1" ht="13.15" customHeight="1" x14ac:dyDescent="0.2">
      <c r="A5" s="14" t="s">
        <v>335</v>
      </c>
      <c r="B5" s="24"/>
      <c r="C5" s="24"/>
      <c r="D5" s="24"/>
      <c r="E5" s="25"/>
    </row>
    <row r="6" spans="1:11" s="34" customFormat="1" ht="13.15" customHeight="1" x14ac:dyDescent="0.2">
      <c r="A6" s="17" t="s">
        <v>21</v>
      </c>
      <c r="B6" s="18">
        <v>84700</v>
      </c>
      <c r="C6" s="18">
        <v>79590</v>
      </c>
      <c r="D6" s="18">
        <v>84372</v>
      </c>
      <c r="E6" s="19">
        <v>86814</v>
      </c>
    </row>
    <row r="7" spans="1:11" s="34" customFormat="1" ht="13.15" customHeight="1" x14ac:dyDescent="0.2">
      <c r="A7" s="17" t="s">
        <v>223</v>
      </c>
      <c r="B7" s="520">
        <v>0</v>
      </c>
      <c r="C7" s="21">
        <v>-6.0330578512396649E-2</v>
      </c>
      <c r="D7" s="21">
        <v>6.0082924990576769E-2</v>
      </c>
      <c r="E7" s="20">
        <v>2.894325131560227E-2</v>
      </c>
    </row>
    <row r="8" spans="1:11" s="34" customFormat="1" ht="13.15" customHeight="1" x14ac:dyDescent="0.2">
      <c r="A8" s="17" t="s">
        <v>410</v>
      </c>
      <c r="B8" s="21">
        <v>0.44873876833290283</v>
      </c>
      <c r="C8" s="21">
        <v>0.42624046437034196</v>
      </c>
      <c r="D8" s="21">
        <v>0.43669509465022427</v>
      </c>
      <c r="E8" s="20">
        <v>0.43298746360997742</v>
      </c>
    </row>
    <row r="9" spans="1:11" s="34" customFormat="1" ht="13.15" customHeight="1" x14ac:dyDescent="0.2">
      <c r="A9" s="14" t="s">
        <v>336</v>
      </c>
      <c r="B9" s="24"/>
      <c r="C9" s="24"/>
      <c r="D9" s="24"/>
      <c r="E9" s="25"/>
    </row>
    <row r="10" spans="1:11" s="34" customFormat="1" ht="13.15" customHeight="1" x14ac:dyDescent="0.2">
      <c r="A10" s="17" t="s">
        <v>21</v>
      </c>
      <c r="B10" s="18">
        <v>87434.151066559949</v>
      </c>
      <c r="C10" s="18">
        <v>89728</v>
      </c>
      <c r="D10" s="18">
        <v>94325.982243649982</v>
      </c>
      <c r="E10" s="19">
        <v>98580.297315329968</v>
      </c>
      <c r="F10" s="503"/>
      <c r="H10" s="503"/>
      <c r="I10" s="503"/>
      <c r="J10" s="350"/>
    </row>
    <row r="11" spans="1:11" s="34" customFormat="1" ht="13.15" customHeight="1" x14ac:dyDescent="0.2">
      <c r="A11" s="17" t="s">
        <v>223</v>
      </c>
      <c r="B11" s="520">
        <v>0</v>
      </c>
      <c r="C11" s="21">
        <v>2.6228841178251194E-2</v>
      </c>
      <c r="D11" s="21">
        <v>5.1250033761992997E-2</v>
      </c>
      <c r="E11" s="20">
        <v>4.5102261015324663E-2</v>
      </c>
    </row>
    <row r="12" spans="1:11" s="34" customFormat="1" ht="13.15" customHeight="1" x14ac:dyDescent="0.2">
      <c r="A12" s="17" t="s">
        <v>410</v>
      </c>
      <c r="B12" s="21">
        <v>0.46322424155656522</v>
      </c>
      <c r="C12" s="21">
        <v>0.4805310830668143</v>
      </c>
      <c r="D12" s="21">
        <v>0.4882152105421953</v>
      </c>
      <c r="E12" s="20">
        <v>0.4916722290930286</v>
      </c>
    </row>
    <row r="13" spans="1:11" s="34" customFormat="1" ht="13.15" customHeight="1" x14ac:dyDescent="0.2">
      <c r="A13" s="14" t="s">
        <v>337</v>
      </c>
      <c r="B13" s="24"/>
      <c r="C13" s="24"/>
      <c r="D13" s="24"/>
      <c r="E13" s="25"/>
      <c r="I13" s="520"/>
      <c r="J13" s="21"/>
      <c r="K13" s="20"/>
    </row>
    <row r="14" spans="1:11" s="34" customFormat="1" ht="13.15" customHeight="1" x14ac:dyDescent="0.2">
      <c r="A14" s="17" t="s">
        <v>21</v>
      </c>
      <c r="B14" s="18">
        <v>16617.091253479975</v>
      </c>
      <c r="C14" s="18">
        <v>17409</v>
      </c>
      <c r="D14" s="18">
        <v>14507.760238020621</v>
      </c>
      <c r="E14" s="19">
        <v>15105.733970101321</v>
      </c>
    </row>
    <row r="15" spans="1:11" s="34" customFormat="1" ht="13.15" customHeight="1" x14ac:dyDescent="0.2">
      <c r="A15" s="17" t="s">
        <v>223</v>
      </c>
      <c r="B15" s="520">
        <v>0</v>
      </c>
      <c r="C15" s="21">
        <v>4.7604364971144841E-2</v>
      </c>
      <c r="D15" s="21">
        <v>-0.16661042116238522</v>
      </c>
      <c r="E15" s="20">
        <v>4.1217508579552087E-2</v>
      </c>
    </row>
    <row r="16" spans="1:11" s="34" customFormat="1" ht="13.15" customHeight="1" x14ac:dyDescent="0.2">
      <c r="A16" s="17" t="s">
        <v>410</v>
      </c>
      <c r="B16" s="21">
        <v>8.8036990110531954E-2</v>
      </c>
      <c r="C16" s="21">
        <v>9.3228452562843803E-2</v>
      </c>
      <c r="D16" s="21">
        <v>7.5089694807580418E-2</v>
      </c>
      <c r="E16" s="20">
        <v>7.5340307296994091E-2</v>
      </c>
    </row>
    <row r="17" spans="1:8" s="34" customFormat="1" ht="13.15" customHeight="1" x14ac:dyDescent="0.2">
      <c r="A17" s="26" t="s">
        <v>443</v>
      </c>
      <c r="B17" s="27">
        <v>188751.24232003992</v>
      </c>
      <c r="C17" s="27">
        <v>186727</v>
      </c>
      <c r="D17" s="27">
        <v>193205.7424816706</v>
      </c>
      <c r="E17" s="28">
        <v>200500.03128543127</v>
      </c>
      <c r="F17" s="350"/>
    </row>
    <row r="18" spans="1:8" s="34" customFormat="1" ht="13.15" customHeight="1" x14ac:dyDescent="0.2">
      <c r="A18" s="26" t="s">
        <v>223</v>
      </c>
      <c r="B18" s="27">
        <v>0</v>
      </c>
      <c r="C18" s="622">
        <v>-1.0999999999999999E-2</v>
      </c>
      <c r="D18" s="622">
        <v>3.5000000000000003E-2</v>
      </c>
      <c r="E18" s="623">
        <v>3.7999999999999999E-2</v>
      </c>
      <c r="F18" s="350"/>
    </row>
    <row r="19" spans="1:8" s="34" customFormat="1" ht="13.15" customHeight="1" x14ac:dyDescent="0.2">
      <c r="A19" s="26" t="s">
        <v>339</v>
      </c>
      <c r="B19" s="27">
        <v>-12823.580115510571</v>
      </c>
      <c r="C19" s="522">
        <v>-8460</v>
      </c>
      <c r="D19" s="522">
        <v>-8270</v>
      </c>
      <c r="E19" s="32">
        <v>-7541</v>
      </c>
    </row>
    <row r="20" spans="1:8" s="34" customFormat="1" ht="13.15" customHeight="1" x14ac:dyDescent="0.2">
      <c r="A20" s="26" t="s">
        <v>340</v>
      </c>
      <c r="B20" s="27">
        <v>175927</v>
      </c>
      <c r="C20" s="522">
        <v>178267</v>
      </c>
      <c r="D20" s="522">
        <v>184935.7424816706</v>
      </c>
      <c r="E20" s="32">
        <v>192959.03128543127</v>
      </c>
    </row>
    <row r="21" spans="1:8" s="34" customFormat="1" ht="13.15" customHeight="1" x14ac:dyDescent="0.2">
      <c r="A21" s="29" t="s">
        <v>341</v>
      </c>
      <c r="B21" s="30">
        <v>0</v>
      </c>
      <c r="C21" s="44">
        <v>1.3289113405383857E-2</v>
      </c>
      <c r="D21" s="44">
        <v>3.7416967656700884E-2</v>
      </c>
      <c r="E21" s="31">
        <v>4.3384197646681777E-2</v>
      </c>
    </row>
    <row r="22" spans="1:8" ht="13.15" customHeight="1" x14ac:dyDescent="0.25">
      <c r="A22" s="1" t="s">
        <v>17</v>
      </c>
      <c r="B22" s="1"/>
      <c r="C22" s="1"/>
      <c r="D22" s="1"/>
    </row>
    <row r="23" spans="1:8" ht="13.15" customHeight="1" x14ac:dyDescent="0.25">
      <c r="A23" s="590" t="s">
        <v>477</v>
      </c>
      <c r="B23" s="590"/>
      <c r="C23" s="590"/>
      <c r="D23" s="590"/>
      <c r="E23" s="590"/>
      <c r="F23" s="33"/>
      <c r="G23" s="33"/>
      <c r="H23" s="33"/>
    </row>
  </sheetData>
  <mergeCells count="2">
    <mergeCell ref="A2:E2"/>
    <mergeCell ref="A23:E23"/>
  </mergeCells>
  <hyperlinks>
    <hyperlink ref="A2:E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topLeftCell="A4" zoomScaleNormal="100" workbookViewId="0">
      <selection activeCell="B6" sqref="B6:E36"/>
    </sheetView>
  </sheetViews>
  <sheetFormatPr defaultColWidth="9.28515625" defaultRowHeight="15" x14ac:dyDescent="0.25"/>
  <cols>
    <col min="1" max="1" width="61" style="2" customWidth="1"/>
    <col min="2" max="5" width="14.28515625" style="2" customWidth="1"/>
    <col min="6" max="16384" width="9.28515625" style="2"/>
  </cols>
  <sheetData>
    <row r="1" spans="1:6" s="34" customFormat="1" ht="13.15" customHeight="1" x14ac:dyDescent="0.2"/>
    <row r="2" spans="1:6" s="34" customFormat="1" ht="13.15" customHeight="1" x14ac:dyDescent="0.2">
      <c r="A2" s="576" t="s">
        <v>437</v>
      </c>
      <c r="B2" s="576"/>
      <c r="C2" s="576"/>
      <c r="D2" s="576"/>
      <c r="E2" s="576"/>
      <c r="F2" s="56"/>
    </row>
    <row r="3" spans="1:6" s="34" customFormat="1" ht="13.15" customHeight="1" x14ac:dyDescent="0.2"/>
    <row r="4" spans="1:6" s="34" customFormat="1" ht="13.15" customHeight="1" x14ac:dyDescent="0.2">
      <c r="A4" s="11"/>
      <c r="B4" s="178">
        <v>2018</v>
      </c>
      <c r="C4" s="516">
        <v>2019</v>
      </c>
      <c r="D4" s="560">
        <v>2020</v>
      </c>
      <c r="E4" s="13">
        <v>2021</v>
      </c>
    </row>
    <row r="5" spans="1:6" s="34" customFormat="1" ht="13.15" customHeight="1" x14ac:dyDescent="0.2">
      <c r="A5" s="14" t="s">
        <v>357</v>
      </c>
      <c r="B5" s="15"/>
      <c r="C5" s="15"/>
      <c r="D5" s="15"/>
      <c r="E5" s="16"/>
    </row>
    <row r="6" spans="1:6" s="34" customFormat="1" ht="13.15" customHeight="1" x14ac:dyDescent="0.2">
      <c r="A6" s="17" t="s">
        <v>21</v>
      </c>
      <c r="B6" s="18">
        <v>8873.490022460006</v>
      </c>
      <c r="C6" s="18">
        <v>7581.0185871035246</v>
      </c>
      <c r="D6" s="18">
        <v>5803.2154260208899</v>
      </c>
      <c r="E6" s="19">
        <v>5452.7840096399977</v>
      </c>
    </row>
    <row r="7" spans="1:6" s="34" customFormat="1" ht="13.15" customHeight="1" x14ac:dyDescent="0.2">
      <c r="A7" s="17" t="s">
        <v>223</v>
      </c>
      <c r="B7" s="520">
        <v>0</v>
      </c>
      <c r="C7" s="21">
        <v>-0.14565536582393857</v>
      </c>
      <c r="D7" s="21">
        <v>-0.23450716294337415</v>
      </c>
      <c r="E7" s="20">
        <v>-6.038573284899984E-2</v>
      </c>
    </row>
    <row r="8" spans="1:6" s="34" customFormat="1" ht="13.15" customHeight="1" x14ac:dyDescent="0.2">
      <c r="A8" s="17" t="s">
        <v>342</v>
      </c>
      <c r="B8" s="21">
        <v>4.3961792102626698E-2</v>
      </c>
      <c r="C8" s="21">
        <v>3.8067056256295917E-2</v>
      </c>
      <c r="D8" s="21">
        <v>2.8531690571573756E-2</v>
      </c>
      <c r="E8" s="20">
        <v>2.6808783526988376E-2</v>
      </c>
    </row>
    <row r="9" spans="1:6" s="34" customFormat="1" ht="13.15" customHeight="1" x14ac:dyDescent="0.2">
      <c r="A9" s="14" t="s">
        <v>358</v>
      </c>
      <c r="B9" s="22"/>
      <c r="C9" s="22"/>
      <c r="D9" s="22"/>
      <c r="E9" s="23"/>
    </row>
    <row r="10" spans="1:6" s="34" customFormat="1" ht="13.15" customHeight="1" x14ac:dyDescent="0.2">
      <c r="A10" s="17" t="s">
        <v>21</v>
      </c>
      <c r="B10" s="18">
        <v>2237.0757910399998</v>
      </c>
      <c r="C10" s="18">
        <v>2209.6230839300001</v>
      </c>
      <c r="D10" s="18">
        <v>2095.3725952200002</v>
      </c>
      <c r="E10" s="19">
        <v>2145.3945844300001</v>
      </c>
    </row>
    <row r="11" spans="1:6" s="34" customFormat="1" ht="13.15" customHeight="1" x14ac:dyDescent="0.2">
      <c r="A11" s="17" t="s">
        <v>223</v>
      </c>
      <c r="B11" s="520">
        <v>0</v>
      </c>
      <c r="C11" s="21">
        <v>-1.2271692903724651E-2</v>
      </c>
      <c r="D11" s="21">
        <v>-5.1705872164765632E-2</v>
      </c>
      <c r="E11" s="20">
        <v>2.3872598755997343E-2</v>
      </c>
    </row>
    <row r="12" spans="1:6" s="34" customFormat="1" ht="13.15" customHeight="1" x14ac:dyDescent="0.2">
      <c r="A12" s="17" t="s">
        <v>342</v>
      </c>
      <c r="B12" s="21">
        <v>1.1083109418570701E-2</v>
      </c>
      <c r="C12" s="21">
        <v>1.1095322518304326E-2</v>
      </c>
      <c r="D12" s="21">
        <v>1.0521629190546037E-2</v>
      </c>
      <c r="E12" s="20">
        <v>1.0772807822471331E-2</v>
      </c>
    </row>
    <row r="13" spans="1:6" s="34" customFormat="1" ht="13.15" customHeight="1" x14ac:dyDescent="0.2">
      <c r="A13" s="14" t="s">
        <v>359</v>
      </c>
      <c r="B13" s="24"/>
      <c r="C13" s="24"/>
      <c r="D13" s="24"/>
      <c r="E13" s="25"/>
    </row>
    <row r="14" spans="1:6" s="34" customFormat="1" ht="13.15" customHeight="1" x14ac:dyDescent="0.2">
      <c r="A14" s="17" t="s">
        <v>21</v>
      </c>
      <c r="B14" s="18">
        <v>7645.7718584200002</v>
      </c>
      <c r="C14" s="18">
        <v>7454.0929289099995</v>
      </c>
      <c r="D14" s="18">
        <v>7873.5560156700003</v>
      </c>
      <c r="E14" s="19">
        <v>8217.6277792500005</v>
      </c>
    </row>
    <row r="15" spans="1:6" s="34" customFormat="1" ht="13.15" customHeight="1" x14ac:dyDescent="0.2">
      <c r="A15" s="17" t="s">
        <v>223</v>
      </c>
      <c r="B15" s="520">
        <v>0</v>
      </c>
      <c r="C15" s="21">
        <v>-2.5069925320739483E-2</v>
      </c>
      <c r="D15" s="21">
        <v>5.6272854492214863E-2</v>
      </c>
      <c r="E15" s="20">
        <v>4.3699665423758471E-2</v>
      </c>
    </row>
    <row r="16" spans="1:6" s="34" customFormat="1" ht="13.15" customHeight="1" x14ac:dyDescent="0.2">
      <c r="A16" s="17" t="s">
        <v>342</v>
      </c>
      <c r="B16" s="21">
        <v>3.7879327305626521E-2</v>
      </c>
      <c r="C16" s="21">
        <v>3.7429716284720096E-2</v>
      </c>
      <c r="D16" s="21">
        <v>3.8710584985311026E-2</v>
      </c>
      <c r="E16" s="20">
        <v>4.0402224597527084E-2</v>
      </c>
    </row>
    <row r="17" spans="1:7" s="34" customFormat="1" ht="13.15" customHeight="1" x14ac:dyDescent="0.2">
      <c r="A17" s="14" t="s">
        <v>360</v>
      </c>
      <c r="B17" s="24"/>
      <c r="C17" s="24"/>
      <c r="D17" s="24"/>
      <c r="E17" s="25"/>
    </row>
    <row r="18" spans="1:7" s="34" customFormat="1" ht="13.15" customHeight="1" x14ac:dyDescent="0.2">
      <c r="A18" s="17" t="s">
        <v>21</v>
      </c>
      <c r="B18" s="18">
        <v>6500.012929139999</v>
      </c>
      <c r="C18" s="18">
        <v>6636.3385273099993</v>
      </c>
      <c r="D18" s="18">
        <v>8762.3916417</v>
      </c>
      <c r="E18" s="19">
        <v>8699.4345677900001</v>
      </c>
    </row>
    <row r="19" spans="1:7" s="34" customFormat="1" ht="13.15" customHeight="1" x14ac:dyDescent="0.2">
      <c r="A19" s="17" t="s">
        <v>223</v>
      </c>
      <c r="B19" s="520">
        <v>0</v>
      </c>
      <c r="C19" s="21">
        <v>2.0973127231615818E-2</v>
      </c>
      <c r="D19" s="21">
        <v>0.32036538004214554</v>
      </c>
      <c r="E19" s="20">
        <v>-7.1849189678293568E-3</v>
      </c>
    </row>
    <row r="20" spans="1:7" s="34" customFormat="1" ht="13.15" customHeight="1" x14ac:dyDescent="0.2">
      <c r="A20" s="17" t="s">
        <v>342</v>
      </c>
      <c r="B20" s="21">
        <v>3.2202911856773452E-2</v>
      </c>
      <c r="C20" s="21">
        <v>3.3323473508518907E-2</v>
      </c>
      <c r="D20" s="21">
        <v>4.308057320549117E-2</v>
      </c>
      <c r="E20" s="20">
        <v>4.2771042777922076E-2</v>
      </c>
    </row>
    <row r="21" spans="1:7" s="34" customFormat="1" ht="13.15" customHeight="1" x14ac:dyDescent="0.2">
      <c r="A21" s="14" t="s">
        <v>361</v>
      </c>
      <c r="B21" s="24"/>
      <c r="C21" s="24"/>
      <c r="D21" s="24"/>
      <c r="E21" s="25"/>
    </row>
    <row r="22" spans="1:7" s="34" customFormat="1" ht="13.15" customHeight="1" x14ac:dyDescent="0.2">
      <c r="A22" s="17" t="s">
        <v>21</v>
      </c>
      <c r="B22" s="18">
        <v>1887.9387761099999</v>
      </c>
      <c r="C22" s="18">
        <v>468.32622443999998</v>
      </c>
      <c r="D22" s="18">
        <v>439.22403613</v>
      </c>
      <c r="E22" s="19">
        <v>69.474632990000003</v>
      </c>
    </row>
    <row r="23" spans="1:7" s="34" customFormat="1" ht="13.15" customHeight="1" x14ac:dyDescent="0.2">
      <c r="A23" s="17" t="s">
        <v>223</v>
      </c>
      <c r="B23" s="520">
        <v>0</v>
      </c>
      <c r="C23" s="21">
        <v>-0.75193781156136752</v>
      </c>
      <c r="D23" s="21">
        <v>-6.2140847108869135E-2</v>
      </c>
      <c r="E23" s="20">
        <v>-0.84182415515748976</v>
      </c>
    </row>
    <row r="24" spans="1:7" s="34" customFormat="1" ht="13.15" customHeight="1" x14ac:dyDescent="0.2">
      <c r="A24" s="17" t="s">
        <v>342</v>
      </c>
      <c r="B24" s="21">
        <v>9.3533853948962829E-3</v>
      </c>
      <c r="C24" s="21">
        <v>2.3516365943732111E-3</v>
      </c>
      <c r="D24" s="21">
        <v>2.1594587432111952E-3</v>
      </c>
      <c r="E24" s="20">
        <v>3.4157421110997627E-4</v>
      </c>
    </row>
    <row r="25" spans="1:7" s="34" customFormat="1" ht="13.15" customHeight="1" x14ac:dyDescent="0.2">
      <c r="A25" s="14" t="s">
        <v>362</v>
      </c>
      <c r="B25" s="24"/>
      <c r="C25" s="24"/>
      <c r="D25" s="24"/>
      <c r="E25" s="25"/>
    </row>
    <row r="26" spans="1:7" s="34" customFormat="1" ht="13.15" customHeight="1" x14ac:dyDescent="0.2">
      <c r="A26" s="17" t="s">
        <v>21</v>
      </c>
      <c r="B26" s="18">
        <v>172710.66982163992</v>
      </c>
      <c r="C26" s="18">
        <v>172503.39858292995</v>
      </c>
      <c r="D26" s="18">
        <v>176094.4269001912</v>
      </c>
      <c r="E26" s="19">
        <v>181974.94158626004</v>
      </c>
    </row>
    <row r="27" spans="1:7" s="34" customFormat="1" ht="13.15" customHeight="1" x14ac:dyDescent="0.2">
      <c r="A27" s="17" t="s">
        <v>223</v>
      </c>
      <c r="B27" s="520">
        <v>0</v>
      </c>
      <c r="C27" s="21">
        <v>-1.2001067387673592E-3</v>
      </c>
      <c r="D27" s="21">
        <v>2.0817145324443453E-2</v>
      </c>
      <c r="E27" s="20">
        <v>3.3394098777480785E-2</v>
      </c>
    </row>
    <row r="28" spans="1:7" s="34" customFormat="1" ht="13.15" customHeight="1" x14ac:dyDescent="0.2">
      <c r="A28" s="17" t="s">
        <v>342</v>
      </c>
      <c r="B28" s="21">
        <v>0.85565775601102378</v>
      </c>
      <c r="C28" s="21">
        <v>0.86620241103610929</v>
      </c>
      <c r="D28" s="21">
        <v>0.86577377037679237</v>
      </c>
      <c r="E28" s="20">
        <v>0.89468550518370693</v>
      </c>
    </row>
    <row r="29" spans="1:7" s="34" customFormat="1" ht="13.15" customHeight="1" x14ac:dyDescent="0.2">
      <c r="A29" s="14" t="s">
        <v>363</v>
      </c>
      <c r="B29" s="24"/>
      <c r="C29" s="24"/>
      <c r="D29" s="24"/>
      <c r="E29" s="25"/>
    </row>
    <row r="30" spans="1:7" s="34" customFormat="1" ht="13.15" customHeight="1" x14ac:dyDescent="0.2">
      <c r="A30" s="17" t="s">
        <v>21</v>
      </c>
      <c r="B30" s="18">
        <v>1990.5434082100001</v>
      </c>
      <c r="C30" s="18">
        <v>2297.2651308899999</v>
      </c>
      <c r="D30" s="18">
        <v>2328.2417584099999</v>
      </c>
      <c r="E30" s="19">
        <v>2005.62781369</v>
      </c>
    </row>
    <row r="31" spans="1:7" s="34" customFormat="1" ht="13.15" customHeight="1" x14ac:dyDescent="0.2">
      <c r="A31" s="17" t="s">
        <v>223</v>
      </c>
      <c r="B31" s="520">
        <v>0</v>
      </c>
      <c r="C31" s="21">
        <v>0.15408944181519746</v>
      </c>
      <c r="D31" s="21">
        <v>1.348413254677272E-2</v>
      </c>
      <c r="E31" s="20">
        <v>-0.13856548339735941</v>
      </c>
    </row>
    <row r="32" spans="1:7" s="34" customFormat="1" ht="13.15" customHeight="1" x14ac:dyDescent="0.2">
      <c r="A32" s="17" t="s">
        <v>342</v>
      </c>
      <c r="B32" s="21">
        <v>9.861717910482546E-3</v>
      </c>
      <c r="C32" s="21">
        <v>1.153540516600008E-2</v>
      </c>
      <c r="D32" s="21">
        <v>1.1446873595095757E-2</v>
      </c>
      <c r="E32" s="20">
        <v>9.8607320220028428E-3</v>
      </c>
      <c r="G32" s="555"/>
    </row>
    <row r="33" spans="1:8" s="34" customFormat="1" ht="13.15" customHeight="1" x14ac:dyDescent="0.2">
      <c r="A33" s="26" t="s">
        <v>338</v>
      </c>
      <c r="B33" s="27">
        <v>201845.50260701994</v>
      </c>
      <c r="C33" s="27">
        <v>199149.06306551347</v>
      </c>
      <c r="D33" s="27">
        <v>203395.42837334209</v>
      </c>
      <c r="E33" s="28">
        <v>208565.28497405004</v>
      </c>
      <c r="G33" s="555"/>
    </row>
    <row r="34" spans="1:8" s="34" customFormat="1" ht="13.15" customHeight="1" x14ac:dyDescent="0.2">
      <c r="A34" s="26" t="s">
        <v>339</v>
      </c>
      <c r="B34" s="27">
        <v>-12931.254375450571</v>
      </c>
      <c r="C34" s="27">
        <v>-8558</v>
      </c>
      <c r="D34" s="27">
        <v>-8546</v>
      </c>
      <c r="E34" s="28">
        <v>-7565</v>
      </c>
      <c r="G34" s="555"/>
    </row>
    <row r="35" spans="1:8" s="34" customFormat="1" ht="13.15" customHeight="1" x14ac:dyDescent="0.2">
      <c r="A35" s="26" t="s">
        <v>340</v>
      </c>
      <c r="B35" s="27">
        <v>188915.24823156936</v>
      </c>
      <c r="C35" s="27">
        <v>190591.06306551347</v>
      </c>
      <c r="D35" s="27">
        <v>194849.42837334209</v>
      </c>
      <c r="E35" s="28">
        <v>201000.28497405004</v>
      </c>
      <c r="G35" s="555"/>
    </row>
    <row r="36" spans="1:8" s="34" customFormat="1" ht="13.15" customHeight="1" x14ac:dyDescent="0.2">
      <c r="A36" s="29" t="s">
        <v>341</v>
      </c>
      <c r="B36" s="521">
        <v>0</v>
      </c>
      <c r="C36" s="44">
        <v>8.8707229809736887E-3</v>
      </c>
      <c r="D36" s="44">
        <v>2.2342943259437309E-2</v>
      </c>
      <c r="E36" s="31">
        <v>3.1567229383514306E-2</v>
      </c>
      <c r="G36" s="555"/>
    </row>
    <row r="37" spans="1:8" ht="13.15" customHeight="1" x14ac:dyDescent="0.25">
      <c r="A37" s="1" t="s">
        <v>17</v>
      </c>
      <c r="B37" s="1"/>
      <c r="C37" s="1"/>
      <c r="D37" s="1"/>
      <c r="G37" s="555"/>
    </row>
    <row r="38" spans="1:8" ht="13.15" customHeight="1" x14ac:dyDescent="0.25">
      <c r="A38" s="590" t="s">
        <v>477</v>
      </c>
      <c r="B38" s="590"/>
      <c r="C38" s="590"/>
      <c r="D38" s="590"/>
      <c r="E38" s="590"/>
      <c r="F38" s="33"/>
      <c r="G38" s="556"/>
      <c r="H38" s="33"/>
    </row>
  </sheetData>
  <mergeCells count="2">
    <mergeCell ref="A2:E2"/>
    <mergeCell ref="A38:E38"/>
  </mergeCells>
  <hyperlinks>
    <hyperlink ref="A2:E2" location="Índice!A1" display="Tabela 32 - Composição dos empréstimos a clientes e imparidades, por contraparte, a 31 de dezembro de 2018"/>
  </hyperlinks>
  <pageMargins left="0.7" right="0.7" top="0.75" bottom="0.75" header="0.3" footer="0.3"/>
  <pageSetup paperSize="9" scale="98" orientation="landscape"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activeCell="B7" sqref="B7"/>
    </sheetView>
  </sheetViews>
  <sheetFormatPr defaultColWidth="9.28515625" defaultRowHeight="15" x14ac:dyDescent="0.25"/>
  <cols>
    <col min="1" max="1" width="57.28515625" style="2" bestFit="1" customWidth="1"/>
    <col min="2" max="8" width="13.42578125" style="2" customWidth="1"/>
    <col min="9" max="9" width="18" style="2" bestFit="1" customWidth="1"/>
    <col min="10" max="16384" width="9.28515625" style="2"/>
  </cols>
  <sheetData>
    <row r="1" spans="1:10" s="34" customFormat="1" ht="13.15" customHeight="1" x14ac:dyDescent="0.2"/>
    <row r="2" spans="1:10" s="34" customFormat="1" ht="13.15" customHeight="1" x14ac:dyDescent="0.2">
      <c r="A2" s="576" t="s">
        <v>486</v>
      </c>
      <c r="B2" s="576"/>
      <c r="C2" s="576"/>
      <c r="D2" s="576"/>
      <c r="E2" s="576"/>
      <c r="F2" s="576"/>
      <c r="G2" s="576"/>
      <c r="H2" s="576"/>
      <c r="I2" s="576"/>
      <c r="J2" s="56"/>
    </row>
    <row r="3" spans="1:10" s="34" customFormat="1" ht="13.15" customHeight="1" x14ac:dyDescent="0.2"/>
    <row r="4" spans="1:10" s="34" customFormat="1" ht="13.15" customHeight="1" x14ac:dyDescent="0.2">
      <c r="A4" s="11"/>
      <c r="B4" s="604" t="s">
        <v>402</v>
      </c>
      <c r="C4" s="604"/>
      <c r="D4" s="606">
        <v>2019</v>
      </c>
      <c r="E4" s="607"/>
      <c r="F4" s="606">
        <v>2020</v>
      </c>
      <c r="G4" s="607"/>
      <c r="H4" s="604">
        <v>2021</v>
      </c>
      <c r="I4" s="605"/>
    </row>
    <row r="5" spans="1:10" s="34" customFormat="1" ht="13.15" customHeight="1" x14ac:dyDescent="0.2">
      <c r="A5" s="127"/>
      <c r="B5" s="461" t="s">
        <v>146</v>
      </c>
      <c r="C5" s="461" t="s">
        <v>145</v>
      </c>
      <c r="D5" s="461" t="s">
        <v>146</v>
      </c>
      <c r="E5" s="461" t="s">
        <v>145</v>
      </c>
      <c r="F5" s="461" t="s">
        <v>146</v>
      </c>
      <c r="G5" s="462" t="s">
        <v>145</v>
      </c>
      <c r="H5" s="461" t="s">
        <v>146</v>
      </c>
      <c r="I5" s="462" t="s">
        <v>145</v>
      </c>
    </row>
    <row r="6" spans="1:10" s="34" customFormat="1" ht="13.15" customHeight="1" x14ac:dyDescent="0.2">
      <c r="A6" s="57" t="s">
        <v>265</v>
      </c>
      <c r="B6" s="58"/>
      <c r="C6" s="58"/>
      <c r="D6" s="58"/>
      <c r="E6" s="58"/>
      <c r="F6" s="58"/>
      <c r="G6" s="58"/>
      <c r="H6" s="58"/>
      <c r="I6" s="16"/>
    </row>
    <row r="7" spans="1:10" s="34" customFormat="1" ht="13.15" customHeight="1" x14ac:dyDescent="0.2">
      <c r="A7" s="59" t="s">
        <v>239</v>
      </c>
      <c r="B7" s="60">
        <v>1968.6224479046584</v>
      </c>
      <c r="C7" s="61">
        <v>2.7649198220575735E-2</v>
      </c>
      <c r="D7" s="60">
        <v>1846.3727573181045</v>
      </c>
      <c r="E7" s="61">
        <v>2.7441668828655424E-2</v>
      </c>
      <c r="F7" s="60">
        <v>1957.6753685609367</v>
      </c>
      <c r="G7" s="61">
        <v>2.7219510220688976E-2</v>
      </c>
      <c r="H7" s="60">
        <v>2091.6847091611971</v>
      </c>
      <c r="I7" s="62">
        <v>2.8453187095714271E-2</v>
      </c>
    </row>
    <row r="8" spans="1:10" s="34" customFormat="1" ht="13.15" customHeight="1" x14ac:dyDescent="0.2">
      <c r="A8" s="63" t="s">
        <v>240</v>
      </c>
      <c r="B8" s="64">
        <v>273.89057247827935</v>
      </c>
      <c r="C8" s="65">
        <v>3.8467786127600167E-3</v>
      </c>
      <c r="D8" s="64">
        <v>237.03899018534753</v>
      </c>
      <c r="E8" s="65">
        <v>3.5229860505489102E-3</v>
      </c>
      <c r="F8" s="64">
        <v>284.06614934995463</v>
      </c>
      <c r="G8" s="65">
        <v>3.9496545646721063E-3</v>
      </c>
      <c r="H8" s="64">
        <v>272.32465594534045</v>
      </c>
      <c r="I8" s="66">
        <v>3.7044322944331689E-3</v>
      </c>
    </row>
    <row r="9" spans="1:10" s="34" customFormat="1" ht="13.15" customHeight="1" x14ac:dyDescent="0.2">
      <c r="A9" s="63" t="s">
        <v>241</v>
      </c>
      <c r="B9" s="64">
        <v>11320.737371238887</v>
      </c>
      <c r="C9" s="65">
        <v>0.15899915797141345</v>
      </c>
      <c r="D9" s="64">
        <v>11355.797283998834</v>
      </c>
      <c r="E9" s="65">
        <v>0.16877525251481629</v>
      </c>
      <c r="F9" s="64">
        <v>12933.442602547457</v>
      </c>
      <c r="G9" s="65">
        <v>0.17982653240793264</v>
      </c>
      <c r="H9" s="64">
        <v>13997.52355795173</v>
      </c>
      <c r="I9" s="66">
        <v>0.19040831293870467</v>
      </c>
    </row>
    <row r="10" spans="1:10" s="34" customFormat="1" ht="13.15" customHeight="1" x14ac:dyDescent="0.2">
      <c r="A10" s="63" t="s">
        <v>242</v>
      </c>
      <c r="B10" s="64">
        <v>2562.8033045499997</v>
      </c>
      <c r="C10" s="65">
        <v>3.5994436944102766E-2</v>
      </c>
      <c r="D10" s="64">
        <v>2283.5168614986924</v>
      </c>
      <c r="E10" s="65">
        <v>3.3938712120578411E-2</v>
      </c>
      <c r="F10" s="64">
        <v>2401.9905217971987</v>
      </c>
      <c r="G10" s="65">
        <v>3.3397266272046769E-2</v>
      </c>
      <c r="H10" s="64">
        <v>2141.5065120758309</v>
      </c>
      <c r="I10" s="66">
        <v>2.9130913080690445E-2</v>
      </c>
    </row>
    <row r="11" spans="1:10" s="34" customFormat="1" ht="13.15" customHeight="1" x14ac:dyDescent="0.2">
      <c r="A11" s="63" t="s">
        <v>243</v>
      </c>
      <c r="B11" s="64">
        <v>1111.396961014495</v>
      </c>
      <c r="C11" s="65">
        <v>1.560951156964735E-2</v>
      </c>
      <c r="D11" s="64">
        <v>1022.3383157349265</v>
      </c>
      <c r="E11" s="65">
        <v>1.5194477594000694E-2</v>
      </c>
      <c r="F11" s="64">
        <v>1058.2671384435621</v>
      </c>
      <c r="G11" s="65">
        <v>1.4714141912230522E-2</v>
      </c>
      <c r="H11" s="64">
        <v>978.17579508206768</v>
      </c>
      <c r="I11" s="66">
        <v>1.3306125339095847E-2</v>
      </c>
    </row>
    <row r="12" spans="1:10" s="34" customFormat="1" ht="13.15" customHeight="1" x14ac:dyDescent="0.2">
      <c r="A12" s="63" t="s">
        <v>244</v>
      </c>
      <c r="B12" s="64">
        <v>9254.8862006134623</v>
      </c>
      <c r="C12" s="65">
        <v>0.12998438747967866</v>
      </c>
      <c r="D12" s="64">
        <v>7656.5825614327641</v>
      </c>
      <c r="E12" s="65">
        <v>0.11379576641679036</v>
      </c>
      <c r="F12" s="64">
        <v>7516.7856956507858</v>
      </c>
      <c r="G12" s="65">
        <v>0.10451335719665135</v>
      </c>
      <c r="H12" s="64">
        <v>6894.871295378096</v>
      </c>
      <c r="I12" s="66">
        <v>9.3790934221121156E-2</v>
      </c>
    </row>
    <row r="13" spans="1:10" s="34" customFormat="1" ht="13.15" customHeight="1" x14ac:dyDescent="0.2">
      <c r="A13" s="63" t="s">
        <v>245</v>
      </c>
      <c r="B13" s="64">
        <v>10004.909363920704</v>
      </c>
      <c r="C13" s="65">
        <v>0.14051842316253779</v>
      </c>
      <c r="D13" s="64">
        <v>9537.589719517935</v>
      </c>
      <c r="E13" s="65">
        <v>0.1417521881587791</v>
      </c>
      <c r="F13" s="64">
        <v>10989.422384956702</v>
      </c>
      <c r="G13" s="65">
        <v>0.15279688334980768</v>
      </c>
      <c r="H13" s="64">
        <v>11565.850990694009</v>
      </c>
      <c r="I13" s="66">
        <v>0.15733027100979188</v>
      </c>
    </row>
    <row r="14" spans="1:10" s="34" customFormat="1" ht="13.15" customHeight="1" x14ac:dyDescent="0.2">
      <c r="A14" s="63" t="s">
        <v>246</v>
      </c>
      <c r="B14" s="64">
        <v>4678.9937024430828</v>
      </c>
      <c r="C14" s="65">
        <v>6.5716219221909344E-2</v>
      </c>
      <c r="D14" s="64">
        <v>4260.9662598223822</v>
      </c>
      <c r="E14" s="65">
        <v>6.332850424091005E-2</v>
      </c>
      <c r="F14" s="64">
        <v>4632.622294608027</v>
      </c>
      <c r="G14" s="65">
        <v>6.4411961207525278E-2</v>
      </c>
      <c r="H14" s="64">
        <v>4703.2508832537869</v>
      </c>
      <c r="I14" s="66">
        <v>6.3978321758143275E-2</v>
      </c>
    </row>
    <row r="15" spans="1:10" s="34" customFormat="1" ht="13.15" customHeight="1" x14ac:dyDescent="0.2">
      <c r="A15" s="63" t="s">
        <v>247</v>
      </c>
      <c r="B15" s="64">
        <v>4603.1610648780397</v>
      </c>
      <c r="C15" s="65">
        <v>6.4651153835777728E-2</v>
      </c>
      <c r="D15" s="64">
        <v>4679.9104693742993</v>
      </c>
      <c r="E15" s="65">
        <v>6.955505205507162E-2</v>
      </c>
      <c r="F15" s="64">
        <v>5913.1875425960088</v>
      </c>
      <c r="G15" s="65">
        <v>8.2216935114660078E-2</v>
      </c>
      <c r="H15" s="64">
        <v>6669.9449983152535</v>
      </c>
      <c r="I15" s="66">
        <v>9.0731261802498506E-2</v>
      </c>
    </row>
    <row r="16" spans="1:10" s="34" customFormat="1" ht="13.15" customHeight="1" x14ac:dyDescent="0.2">
      <c r="A16" s="63" t="s">
        <v>248</v>
      </c>
      <c r="B16" s="64">
        <v>963.46480413966526</v>
      </c>
      <c r="C16" s="65">
        <v>1.3531812245948708E-2</v>
      </c>
      <c r="D16" s="64">
        <v>830.50690690290833</v>
      </c>
      <c r="E16" s="65">
        <v>1.2343388088245109E-2</v>
      </c>
      <c r="F16" s="64">
        <v>1001.5238775936846</v>
      </c>
      <c r="G16" s="65">
        <v>1.3925183848262123E-2</v>
      </c>
      <c r="H16" s="64">
        <v>1005.6259550626943</v>
      </c>
      <c r="I16" s="66">
        <v>1.367952986527287E-2</v>
      </c>
    </row>
    <row r="17" spans="1:12" s="34" customFormat="1" ht="13.15" customHeight="1" x14ac:dyDescent="0.2">
      <c r="A17" s="63" t="s">
        <v>249</v>
      </c>
      <c r="B17" s="64">
        <v>3262.2830699498245</v>
      </c>
      <c r="C17" s="65">
        <v>4.5818593275047045E-2</v>
      </c>
      <c r="D17" s="64">
        <v>2166.4378472080853</v>
      </c>
      <c r="E17" s="65">
        <v>3.2198628205120851E-2</v>
      </c>
      <c r="F17" s="64">
        <v>1558.4022983758916</v>
      </c>
      <c r="G17" s="65">
        <v>2.1668019105623944E-2</v>
      </c>
      <c r="H17" s="64">
        <v>1566.2968588205379</v>
      </c>
      <c r="I17" s="66">
        <v>2.13063361682852E-2</v>
      </c>
    </row>
    <row r="18" spans="1:12" s="34" customFormat="1" ht="13.15" customHeight="1" x14ac:dyDescent="0.2">
      <c r="A18" s="63" t="s">
        <v>250</v>
      </c>
      <c r="B18" s="64">
        <v>8946.239908239837</v>
      </c>
      <c r="C18" s="65">
        <v>0.12564946661815579</v>
      </c>
      <c r="D18" s="64">
        <v>9054.7659690882138</v>
      </c>
      <c r="E18" s="65">
        <v>0.13457623226938062</v>
      </c>
      <c r="F18" s="64">
        <v>9576.8024009114743</v>
      </c>
      <c r="G18" s="65">
        <v>0.1331558209391725</v>
      </c>
      <c r="H18" s="64">
        <v>8853.9001656108649</v>
      </c>
      <c r="I18" s="66">
        <v>0.12043960394008263</v>
      </c>
    </row>
    <row r="19" spans="1:12" s="34" customFormat="1" ht="13.15" customHeight="1" x14ac:dyDescent="0.2">
      <c r="A19" s="63" t="s">
        <v>251</v>
      </c>
      <c r="B19" s="64">
        <v>3906.7701820601401</v>
      </c>
      <c r="C19" s="65">
        <v>5.4870380697420042E-2</v>
      </c>
      <c r="D19" s="64">
        <v>3491.8045611324897</v>
      </c>
      <c r="E19" s="65">
        <v>5.1896857772191253E-2</v>
      </c>
      <c r="F19" s="64">
        <v>4156.0226201746</v>
      </c>
      <c r="G19" s="65">
        <v>5.7785321307083637E-2</v>
      </c>
      <c r="H19" s="64">
        <v>4444.5576801028465</v>
      </c>
      <c r="I19" s="66">
        <v>6.0459318116052735E-2</v>
      </c>
    </row>
    <row r="20" spans="1:12" s="34" customFormat="1" ht="13.15" customHeight="1" x14ac:dyDescent="0.2">
      <c r="A20" s="63" t="s">
        <v>252</v>
      </c>
      <c r="B20" s="64">
        <v>1969.2824913317058</v>
      </c>
      <c r="C20" s="65">
        <v>2.76584684956191E-2</v>
      </c>
      <c r="D20" s="64">
        <v>1888.4482251225131</v>
      </c>
      <c r="E20" s="65">
        <v>2.8067014414330359E-2</v>
      </c>
      <c r="F20" s="64">
        <v>1952.2830726813565</v>
      </c>
      <c r="G20" s="65">
        <v>2.7144535761100663E-2</v>
      </c>
      <c r="H20" s="64">
        <v>1975.9865770677727</v>
      </c>
      <c r="I20" s="66">
        <v>2.687934540501366E-2</v>
      </c>
    </row>
    <row r="21" spans="1:12" s="34" customFormat="1" ht="13.15" customHeight="1" x14ac:dyDescent="0.2">
      <c r="A21" s="63" t="s">
        <v>253</v>
      </c>
      <c r="B21" s="64">
        <v>109.66249903727679</v>
      </c>
      <c r="C21" s="65">
        <v>1.5402040022822125E-3</v>
      </c>
      <c r="D21" s="64">
        <v>62.124330599096893</v>
      </c>
      <c r="E21" s="65">
        <v>9.2332130646174222E-4</v>
      </c>
      <c r="F21" s="64">
        <v>97.774142478726134</v>
      </c>
      <c r="G21" s="65">
        <v>1.3594512722888896E-3</v>
      </c>
      <c r="H21" s="64">
        <v>14.657657748458229</v>
      </c>
      <c r="I21" s="66">
        <v>1.9938811833121602E-4</v>
      </c>
    </row>
    <row r="22" spans="1:12" s="34" customFormat="1" ht="13.15" customHeight="1" x14ac:dyDescent="0.2">
      <c r="A22" s="63" t="s">
        <v>254</v>
      </c>
      <c r="B22" s="64">
        <v>394.99328196975608</v>
      </c>
      <c r="C22" s="65">
        <v>5.5476597661485525E-3</v>
      </c>
      <c r="D22" s="64">
        <v>367.95846658084508</v>
      </c>
      <c r="E22" s="65">
        <v>5.4687734871468226E-3</v>
      </c>
      <c r="F22" s="64">
        <v>439.79871195340132</v>
      </c>
      <c r="G22" s="65">
        <v>6.1149594704566716E-3</v>
      </c>
      <c r="H22" s="64">
        <v>464.33900387586152</v>
      </c>
      <c r="I22" s="66">
        <v>6.3164034690561463E-3</v>
      </c>
    </row>
    <row r="23" spans="1:12" s="34" customFormat="1" ht="13.15" customHeight="1" x14ac:dyDescent="0.2">
      <c r="A23" s="63" t="s">
        <v>255</v>
      </c>
      <c r="B23" s="64">
        <v>1284.3344560713476</v>
      </c>
      <c r="C23" s="65">
        <v>1.8038409546344773E-2</v>
      </c>
      <c r="D23" s="64">
        <v>1217.4184940350578</v>
      </c>
      <c r="E23" s="65">
        <v>1.8093851854549835E-2</v>
      </c>
      <c r="F23" s="64">
        <v>1499.954207670545</v>
      </c>
      <c r="G23" s="65">
        <v>2.0855357094402231E-2</v>
      </c>
      <c r="H23" s="64">
        <v>1542.4283532944869</v>
      </c>
      <c r="I23" s="66">
        <v>2.0981652887648625E-2</v>
      </c>
    </row>
    <row r="24" spans="1:12" s="34" customFormat="1" ht="13.15" customHeight="1" x14ac:dyDescent="0.2">
      <c r="A24" s="63" t="s">
        <v>256</v>
      </c>
      <c r="B24" s="64">
        <v>766.32146967031667</v>
      </c>
      <c r="C24" s="65">
        <v>1.0762944534209465E-2</v>
      </c>
      <c r="D24" s="64">
        <v>731.50165610019963</v>
      </c>
      <c r="E24" s="65">
        <v>1.0871925029630547E-2</v>
      </c>
      <c r="F24" s="64">
        <v>1048.9160161665686</v>
      </c>
      <c r="G24" s="65">
        <v>1.4584123946800105E-2</v>
      </c>
      <c r="H24" s="64">
        <v>997.46066250620572</v>
      </c>
      <c r="I24" s="66">
        <v>1.3568457390638687E-2</v>
      </c>
    </row>
    <row r="25" spans="1:12" s="34" customFormat="1" ht="13.15" customHeight="1" x14ac:dyDescent="0.2">
      <c r="A25" s="63" t="s">
        <v>257</v>
      </c>
      <c r="B25" s="67">
        <v>3817.2300161619423</v>
      </c>
      <c r="C25" s="68">
        <v>5.3612793800421291E-2</v>
      </c>
      <c r="D25" s="67">
        <v>4592.465244547865</v>
      </c>
      <c r="E25" s="68">
        <v>6.8255399592792088E-2</v>
      </c>
      <c r="F25" s="67">
        <v>2902.8335029380933</v>
      </c>
      <c r="G25" s="68">
        <v>4.0360985008594058E-2</v>
      </c>
      <c r="H25" s="67">
        <v>3332.8093144316663</v>
      </c>
      <c r="I25" s="69">
        <v>4.5336205099425118E-2</v>
      </c>
    </row>
    <row r="26" spans="1:12" s="34" customFormat="1" ht="13.15" customHeight="1" x14ac:dyDescent="0.2">
      <c r="A26" s="459" t="s">
        <v>266</v>
      </c>
      <c r="B26" s="48">
        <v>71199.983167673432</v>
      </c>
      <c r="C26" s="70"/>
      <c r="D26" s="48">
        <v>67283.544920200555</v>
      </c>
      <c r="E26" s="70"/>
      <c r="F26" s="48">
        <v>71921.770549454959</v>
      </c>
      <c r="G26" s="70"/>
      <c r="H26" s="48">
        <v>73513.1956263787</v>
      </c>
      <c r="I26" s="71"/>
    </row>
    <row r="27" spans="1:12" ht="13.15" customHeight="1" x14ac:dyDescent="0.25">
      <c r="A27" s="1" t="s">
        <v>17</v>
      </c>
      <c r="B27" s="1"/>
      <c r="C27" s="1"/>
      <c r="D27" s="1"/>
      <c r="E27" s="1"/>
      <c r="F27" s="1"/>
      <c r="G27" s="1"/>
      <c r="H27" s="1"/>
      <c r="I27" s="1"/>
      <c r="J27" s="1"/>
      <c r="K27" s="1"/>
      <c r="L27" s="1"/>
    </row>
    <row r="28" spans="1:12" ht="13.15" customHeight="1" x14ac:dyDescent="0.25">
      <c r="A28" s="603" t="s">
        <v>482</v>
      </c>
      <c r="B28" s="603"/>
      <c r="C28" s="603"/>
      <c r="D28" s="603"/>
      <c r="E28" s="603"/>
      <c r="F28" s="603"/>
      <c r="G28" s="603"/>
      <c r="H28" s="603"/>
      <c r="I28" s="603"/>
      <c r="J28" s="1"/>
      <c r="K28" s="1"/>
      <c r="L28" s="1"/>
    </row>
  </sheetData>
  <mergeCells count="6">
    <mergeCell ref="A2:I2"/>
    <mergeCell ref="A28:I28"/>
    <mergeCell ref="B4:C4"/>
    <mergeCell ref="H4:I4"/>
    <mergeCell ref="D4:E4"/>
    <mergeCell ref="F4:G4"/>
  </mergeCells>
  <hyperlinks>
    <hyperlink ref="A2:I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showGridLines="0" topLeftCell="B1" workbookViewId="0">
      <selection activeCell="N10" sqref="N10"/>
    </sheetView>
  </sheetViews>
  <sheetFormatPr defaultColWidth="9.28515625" defaultRowHeight="15" x14ac:dyDescent="0.25"/>
  <cols>
    <col min="1" max="1" width="34.5703125" style="2" bestFit="1" customWidth="1"/>
    <col min="2" max="4" width="14.28515625" style="2" customWidth="1"/>
    <col min="5" max="5" width="14.28515625" style="2" bestFit="1" customWidth="1"/>
    <col min="6" max="17" width="14.28515625" style="2" customWidth="1"/>
    <col min="18" max="16384" width="9.28515625" style="2"/>
  </cols>
  <sheetData>
    <row r="1" spans="1:19" s="34" customFormat="1" ht="13.15" customHeight="1" x14ac:dyDescent="0.2"/>
    <row r="2" spans="1:19" s="34" customFormat="1" ht="13.15" customHeight="1" x14ac:dyDescent="0.2">
      <c r="A2" s="576" t="s">
        <v>487</v>
      </c>
      <c r="B2" s="576"/>
      <c r="C2" s="576"/>
      <c r="D2" s="576"/>
      <c r="E2" s="576"/>
      <c r="F2" s="576"/>
      <c r="G2" s="576"/>
      <c r="H2" s="576"/>
      <c r="I2" s="576"/>
      <c r="J2" s="576"/>
      <c r="K2" s="576"/>
      <c r="L2" s="576"/>
      <c r="M2" s="576"/>
      <c r="N2" s="576"/>
      <c r="O2" s="576"/>
      <c r="P2" s="576"/>
      <c r="Q2" s="576"/>
    </row>
    <row r="3" spans="1:19" s="34" customFormat="1" ht="13.15" customHeight="1" x14ac:dyDescent="0.2"/>
    <row r="4" spans="1:19" s="34" customFormat="1" ht="13.15" customHeight="1" x14ac:dyDescent="0.2">
      <c r="A4" s="11"/>
      <c r="B4" s="608">
        <v>2018</v>
      </c>
      <c r="C4" s="609"/>
      <c r="D4" s="609"/>
      <c r="E4" s="610"/>
      <c r="F4" s="608">
        <v>2019</v>
      </c>
      <c r="G4" s="609"/>
      <c r="H4" s="609"/>
      <c r="I4" s="610"/>
      <c r="J4" s="608">
        <v>2020</v>
      </c>
      <c r="K4" s="609"/>
      <c r="L4" s="609"/>
      <c r="M4" s="611"/>
      <c r="N4" s="608">
        <v>2021</v>
      </c>
      <c r="O4" s="609"/>
      <c r="P4" s="609"/>
      <c r="Q4" s="611"/>
    </row>
    <row r="5" spans="1:19" s="34" customFormat="1" ht="38.25" x14ac:dyDescent="0.2">
      <c r="A5" s="463"/>
      <c r="B5" s="464" t="s">
        <v>6</v>
      </c>
      <c r="C5" s="464" t="s">
        <v>258</v>
      </c>
      <c r="D5" s="465" t="s">
        <v>238</v>
      </c>
      <c r="E5" s="465" t="s">
        <v>335</v>
      </c>
      <c r="F5" s="464" t="s">
        <v>6</v>
      </c>
      <c r="G5" s="464" t="s">
        <v>258</v>
      </c>
      <c r="H5" s="465" t="s">
        <v>238</v>
      </c>
      <c r="I5" s="465" t="s">
        <v>335</v>
      </c>
      <c r="J5" s="464" t="s">
        <v>6</v>
      </c>
      <c r="K5" s="464" t="s">
        <v>258</v>
      </c>
      <c r="L5" s="465" t="s">
        <v>238</v>
      </c>
      <c r="M5" s="465" t="s">
        <v>335</v>
      </c>
      <c r="N5" s="464" t="s">
        <v>6</v>
      </c>
      <c r="O5" s="464" t="s">
        <v>258</v>
      </c>
      <c r="P5" s="465" t="s">
        <v>238</v>
      </c>
      <c r="Q5" s="465" t="s">
        <v>335</v>
      </c>
    </row>
    <row r="6" spans="1:19" s="34" customFormat="1" ht="13.15" customHeight="1" x14ac:dyDescent="0.2">
      <c r="A6" s="39" t="s">
        <v>403</v>
      </c>
      <c r="B6" s="466">
        <v>22202.799946588781</v>
      </c>
      <c r="C6" s="466">
        <v>3485.9230744100005</v>
      </c>
      <c r="D6" s="466">
        <v>1842.7529103593517</v>
      </c>
      <c r="E6" s="466">
        <v>15065.301538569998</v>
      </c>
      <c r="F6" s="466">
        <v>13697.333413703151</v>
      </c>
      <c r="G6" s="466">
        <v>2200.56290777</v>
      </c>
      <c r="H6" s="466">
        <v>1301.5259822915602</v>
      </c>
      <c r="I6" s="466">
        <v>8998.6848296215921</v>
      </c>
      <c r="J6" s="466">
        <v>11232.017243124563</v>
      </c>
      <c r="K6" s="466">
        <v>1730.1176251000002</v>
      </c>
      <c r="L6" s="466">
        <v>1330.7450553432104</v>
      </c>
      <c r="M6" s="466">
        <v>7343.4752707413527</v>
      </c>
      <c r="N6" s="466">
        <v>9413.0898155720806</v>
      </c>
      <c r="O6" s="466">
        <v>1434.2083679</v>
      </c>
      <c r="P6" s="466">
        <v>1337.2966930900002</v>
      </c>
      <c r="Q6" s="466">
        <v>6177.8658490920798</v>
      </c>
      <c r="S6" s="511">
        <f>+N6-J6</f>
        <v>-1818.9274275524822</v>
      </c>
    </row>
    <row r="7" spans="1:19" s="34" customFormat="1" ht="13.15" customHeight="1" x14ac:dyDescent="0.2">
      <c r="A7" s="39" t="s">
        <v>259</v>
      </c>
      <c r="B7" s="467">
        <v>0.10176835409874467</v>
      </c>
      <c r="C7" s="467">
        <v>3.8879962513268626E-2</v>
      </c>
      <c r="D7" s="467">
        <v>0.12808944832354635</v>
      </c>
      <c r="E7" s="467">
        <v>0.21161185163950175</v>
      </c>
      <c r="F7" s="467">
        <v>6.2492948730101194E-2</v>
      </c>
      <c r="G7" s="467">
        <v>2.3961334798348027E-2</v>
      </c>
      <c r="H7" s="467">
        <v>8.5076337562201065E-2</v>
      </c>
      <c r="I7" s="467">
        <v>0.13371554427699422</v>
      </c>
      <c r="J7" s="467">
        <v>5.5223107910637545E-2</v>
      </c>
      <c r="K7" s="467">
        <v>1.8450778747246738E-2</v>
      </c>
      <c r="L7" s="467">
        <v>8.8343013336074763E-2</v>
      </c>
      <c r="M7" s="467">
        <v>0.10210364976895285</v>
      </c>
      <c r="N7" s="467">
        <v>4.5133014743158707E-2</v>
      </c>
      <c r="O7" s="467">
        <v>1.4567589187919705E-2</v>
      </c>
      <c r="P7" s="467">
        <v>8.7789493638884109E-2</v>
      </c>
      <c r="Q7" s="467">
        <v>8.4037509137465896E-2</v>
      </c>
      <c r="S7" s="274">
        <f>+Q7-M7</f>
        <v>-1.8066140631486954E-2</v>
      </c>
    </row>
    <row r="8" spans="1:19" s="34" customFormat="1" ht="13.15" customHeight="1" x14ac:dyDescent="0.2">
      <c r="A8" s="468" t="s">
        <v>260</v>
      </c>
      <c r="B8" s="469">
        <v>0.52419192806938253</v>
      </c>
      <c r="C8" s="469">
        <v>0.26007103938845288</v>
      </c>
      <c r="D8" s="469">
        <v>0.60977165152890234</v>
      </c>
      <c r="E8" s="469">
        <v>0.57355103170008137</v>
      </c>
      <c r="F8" s="469">
        <v>0.52765181745672174</v>
      </c>
      <c r="G8" s="469">
        <v>0.24018223491534099</v>
      </c>
      <c r="H8" s="469">
        <v>0.62178260935345109</v>
      </c>
      <c r="I8" s="469">
        <v>0.58919006819428121</v>
      </c>
      <c r="J8" s="469">
        <v>0.56665158000251237</v>
      </c>
      <c r="K8" s="469">
        <v>0.28810008140989252</v>
      </c>
      <c r="L8" s="469">
        <v>0.70965742363441642</v>
      </c>
      <c r="M8" s="469">
        <v>0.59076597645230833</v>
      </c>
      <c r="N8" s="469">
        <v>0.54287871238158669</v>
      </c>
      <c r="O8" s="469">
        <v>0.31628869172211438</v>
      </c>
      <c r="P8" s="469">
        <v>0.71312358139198573</v>
      </c>
      <c r="Q8" s="469">
        <v>0.55407170020745156</v>
      </c>
    </row>
    <row r="9" spans="1:19" ht="13.15" customHeight="1" x14ac:dyDescent="0.25">
      <c r="A9" s="1" t="s">
        <v>17</v>
      </c>
      <c r="B9" s="1"/>
      <c r="C9" s="1"/>
      <c r="D9" s="1"/>
    </row>
    <row r="10" spans="1:19" ht="13.15" customHeight="1" x14ac:dyDescent="0.25">
      <c r="A10" s="570" t="s">
        <v>477</v>
      </c>
      <c r="B10" s="570"/>
      <c r="C10" s="570"/>
      <c r="D10" s="570"/>
      <c r="E10" s="570"/>
      <c r="F10" s="514"/>
      <c r="G10" s="514"/>
      <c r="H10" s="514"/>
      <c r="I10" s="514"/>
      <c r="J10" s="8"/>
      <c r="N10" s="567">
        <f>+N8-J8</f>
        <v>-2.3772867620925675E-2</v>
      </c>
    </row>
  </sheetData>
  <mergeCells count="6">
    <mergeCell ref="B4:E4"/>
    <mergeCell ref="A10:E10"/>
    <mergeCell ref="N4:Q4"/>
    <mergeCell ref="A2:Q2"/>
    <mergeCell ref="F4:I4"/>
    <mergeCell ref="J4:M4"/>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33"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activeCell="D10" sqref="D10"/>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6" t="s">
        <v>488</v>
      </c>
      <c r="B2" s="576"/>
      <c r="C2" s="576"/>
      <c r="D2" s="576"/>
      <c r="E2" s="576"/>
      <c r="F2" s="56"/>
    </row>
    <row r="3" spans="1:6" s="34" customFormat="1" ht="13.15" customHeight="1" x14ac:dyDescent="0.2"/>
    <row r="4" spans="1:6" s="34" customFormat="1" ht="13.15" customHeight="1" x14ac:dyDescent="0.2">
      <c r="A4" s="11"/>
      <c r="B4" s="504">
        <v>2018</v>
      </c>
      <c r="C4" s="516">
        <v>2019</v>
      </c>
      <c r="D4" s="560">
        <v>2020</v>
      </c>
      <c r="E4" s="13">
        <v>2021</v>
      </c>
    </row>
    <row r="5" spans="1:6" s="34" customFormat="1" ht="13.15" customHeight="1" x14ac:dyDescent="0.2">
      <c r="A5" s="14" t="s">
        <v>409</v>
      </c>
      <c r="B5" s="24"/>
      <c r="C5" s="24"/>
      <c r="D5" s="24"/>
      <c r="E5" s="25"/>
    </row>
    <row r="6" spans="1:6" s="34" customFormat="1" ht="13.15" customHeight="1" x14ac:dyDescent="0.2">
      <c r="A6" s="17" t="s">
        <v>21</v>
      </c>
      <c r="B6" s="18">
        <v>48819</v>
      </c>
      <c r="C6" s="18">
        <v>52074.702820592815</v>
      </c>
      <c r="D6" s="18">
        <v>59282.278845107852</v>
      </c>
      <c r="E6" s="19">
        <v>57919.764184280699</v>
      </c>
    </row>
    <row r="7" spans="1:6" s="34" customFormat="1" ht="13.15" customHeight="1" x14ac:dyDescent="0.2">
      <c r="A7" s="17" t="s">
        <v>223</v>
      </c>
      <c r="B7" s="18">
        <v>0</v>
      </c>
      <c r="C7" s="21">
        <v>6.6706803796547476E-2</v>
      </c>
      <c r="D7" s="21">
        <v>0.13840839475064315</v>
      </c>
      <c r="E7" s="20">
        <v>-2.2983506831562917E-2</v>
      </c>
    </row>
    <row r="8" spans="1:6" s="34" customFormat="1" ht="13.15" customHeight="1" x14ac:dyDescent="0.2">
      <c r="A8" s="17" t="s">
        <v>410</v>
      </c>
      <c r="B8" s="21">
        <v>0.58481303448876454</v>
      </c>
      <c r="C8" s="21">
        <v>0.6123254885789664</v>
      </c>
      <c r="D8" s="21">
        <v>0.63312259253245562</v>
      </c>
      <c r="E8" s="20">
        <v>0.63319115016596217</v>
      </c>
    </row>
    <row r="9" spans="1:6" s="34" customFormat="1" ht="13.15" customHeight="1" x14ac:dyDescent="0.2">
      <c r="A9" s="14" t="s">
        <v>411</v>
      </c>
      <c r="B9" s="24"/>
      <c r="C9" s="24"/>
      <c r="D9" s="24"/>
      <c r="E9" s="25"/>
    </row>
    <row r="10" spans="1:6" s="34" customFormat="1" ht="13.15" customHeight="1" x14ac:dyDescent="0.2">
      <c r="A10" s="17" t="s">
        <v>21</v>
      </c>
      <c r="B10" s="18">
        <f>34658.3914041183</f>
        <v>34658.391404118302</v>
      </c>
      <c r="C10" s="18">
        <v>32968</v>
      </c>
      <c r="D10" s="18">
        <v>34353</v>
      </c>
      <c r="E10" s="19">
        <v>33553.030672532557</v>
      </c>
    </row>
    <row r="11" spans="1:6" s="34" customFormat="1" ht="13.15" customHeight="1" x14ac:dyDescent="0.2">
      <c r="A11" s="17" t="s">
        <v>223</v>
      </c>
      <c r="B11" s="18">
        <v>0</v>
      </c>
      <c r="C11" s="21">
        <v>-4.8731077593190286E-2</v>
      </c>
      <c r="D11" s="21">
        <v>4.1948697893660736E-2</v>
      </c>
      <c r="E11" s="20">
        <v>-2.3271844849325096E-2</v>
      </c>
    </row>
    <row r="12" spans="1:6" s="34" customFormat="1" ht="13.15" customHeight="1" x14ac:dyDescent="0.2">
      <c r="A12" s="17" t="s">
        <v>410</v>
      </c>
      <c r="B12" s="21">
        <v>0.41518696551123546</v>
      </c>
      <c r="C12" s="21">
        <v>0.38767451142103354</v>
      </c>
      <c r="D12" s="21">
        <v>0.36687740746754444</v>
      </c>
      <c r="E12" s="20">
        <v>0.36680884983403778</v>
      </c>
    </row>
    <row r="13" spans="1:6" s="34" customFormat="1" ht="13.15" customHeight="1" x14ac:dyDescent="0.2">
      <c r="A13" s="505" t="s">
        <v>21</v>
      </c>
      <c r="B13" s="30">
        <v>83476.588340007555</v>
      </c>
      <c r="C13" s="30">
        <v>85043</v>
      </c>
      <c r="D13" s="30">
        <v>93634.75501321473</v>
      </c>
      <c r="E13" s="506">
        <v>91472.794856813256</v>
      </c>
    </row>
    <row r="14" spans="1:6" s="34" customFormat="1" ht="13.15" customHeight="1" x14ac:dyDescent="0.2">
      <c r="A14" s="507" t="s">
        <v>223</v>
      </c>
      <c r="B14" s="521"/>
      <c r="C14" s="523">
        <v>1.8778500117296204E-2</v>
      </c>
      <c r="D14" s="523">
        <v>0.10101342889979148</v>
      </c>
      <c r="E14" s="524">
        <v>-2.3089291535993817E-2</v>
      </c>
    </row>
    <row r="15" spans="1:6" s="34" customFormat="1" ht="13.15" customHeight="1" x14ac:dyDescent="0.2">
      <c r="A15" s="508" t="s">
        <v>412</v>
      </c>
      <c r="B15" s="44">
        <v>0.14758947621665328</v>
      </c>
      <c r="C15" s="44">
        <v>0.15680530696534845</v>
      </c>
      <c r="D15" s="44">
        <v>0.16623674385422196</v>
      </c>
      <c r="E15" s="31">
        <v>0.15127607315499725</v>
      </c>
    </row>
    <row r="16" spans="1:6" ht="13.15" customHeight="1" x14ac:dyDescent="0.25">
      <c r="A16" s="1" t="s">
        <v>17</v>
      </c>
      <c r="B16" s="1"/>
      <c r="C16" s="1"/>
      <c r="D16" s="1"/>
    </row>
    <row r="17" spans="1:8" ht="13.15" customHeight="1" x14ac:dyDescent="0.25">
      <c r="A17" s="570" t="s">
        <v>477</v>
      </c>
      <c r="B17" s="570"/>
      <c r="C17" s="570"/>
      <c r="D17" s="570"/>
      <c r="E17" s="570"/>
      <c r="F17" s="570"/>
      <c r="G17" s="570"/>
      <c r="H17" s="570"/>
    </row>
    <row r="18" spans="1:8" ht="33" customHeight="1" x14ac:dyDescent="0.25">
      <c r="A18" s="3"/>
      <c r="B18" s="3"/>
      <c r="C18" s="3"/>
      <c r="D18" s="3"/>
      <c r="E18" s="3"/>
    </row>
  </sheetData>
  <mergeCells count="2">
    <mergeCell ref="A2:E2"/>
    <mergeCell ref="A17:H17"/>
  </mergeCells>
  <hyperlinks>
    <hyperlink ref="A2:I2" location="Índice!A1" display="Tabela 31 - Composição e evolução do crédito bruto a clientes, por destinatário, a 31 de dezembro (2016-2017)"/>
  </hyperlinks>
  <pageMargins left="0.7" right="0.7" top="0.75" bottom="0.75" header="0.3" footer="0.3"/>
  <pageSetup paperSize="9" orientation="portrait"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election activeCell="J23" sqref="J23"/>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6" t="s">
        <v>489</v>
      </c>
      <c r="B2" s="576"/>
      <c r="C2" s="576"/>
      <c r="D2" s="576"/>
      <c r="E2" s="576"/>
      <c r="F2" s="56"/>
    </row>
    <row r="3" spans="1:6" s="34" customFormat="1" ht="13.15" customHeight="1" x14ac:dyDescent="0.2"/>
    <row r="4" spans="1:6" s="34" customFormat="1" ht="13.15" customHeight="1" x14ac:dyDescent="0.2">
      <c r="A4" s="11"/>
      <c r="B4" s="504">
        <v>2018</v>
      </c>
      <c r="C4" s="516">
        <v>2019</v>
      </c>
      <c r="D4" s="560">
        <v>2020</v>
      </c>
      <c r="E4" s="13">
        <v>2021</v>
      </c>
    </row>
    <row r="5" spans="1:6" s="34" customFormat="1" ht="13.15" customHeight="1" x14ac:dyDescent="0.2">
      <c r="A5" s="14" t="s">
        <v>289</v>
      </c>
      <c r="B5" s="15"/>
      <c r="C5" s="15"/>
      <c r="D5" s="15"/>
      <c r="E5" s="16"/>
    </row>
    <row r="6" spans="1:6" s="34" customFormat="1" ht="13.15" customHeight="1" x14ac:dyDescent="0.2">
      <c r="A6" s="17" t="s">
        <v>21</v>
      </c>
      <c r="B6" s="18">
        <v>237.82771176999998</v>
      </c>
      <c r="C6" s="18">
        <v>279.69651388</v>
      </c>
      <c r="D6" s="18">
        <v>343.33634789999996</v>
      </c>
      <c r="E6" s="19">
        <v>250.07258941000001</v>
      </c>
    </row>
    <row r="7" spans="1:6" s="34" customFormat="1" ht="13.15" customHeight="1" x14ac:dyDescent="0.2">
      <c r="A7" s="17" t="s">
        <v>223</v>
      </c>
      <c r="B7" s="520">
        <v>0</v>
      </c>
      <c r="C7" s="21">
        <v>0.17604677688061332</v>
      </c>
      <c r="D7" s="21">
        <v>0.22753173837305596</v>
      </c>
      <c r="E7" s="20">
        <v>-0.27163962994434809</v>
      </c>
    </row>
    <row r="8" spans="1:6" s="34" customFormat="1" ht="13.15" customHeight="1" x14ac:dyDescent="0.2">
      <c r="A8" s="17" t="s">
        <v>419</v>
      </c>
      <c r="B8" s="21">
        <v>8.0005707513385906E-3</v>
      </c>
      <c r="C8" s="21">
        <v>1.118125112314312E-2</v>
      </c>
      <c r="D8" s="21">
        <v>1.3795450892918589E-2</v>
      </c>
      <c r="E8" s="20">
        <v>1.0048059717450757E-2</v>
      </c>
    </row>
    <row r="9" spans="1:6" s="34" customFormat="1" ht="13.15" customHeight="1" x14ac:dyDescent="0.2">
      <c r="A9" s="14" t="s">
        <v>413</v>
      </c>
      <c r="B9" s="22"/>
      <c r="C9" s="22"/>
      <c r="D9" s="22"/>
      <c r="E9" s="23"/>
    </row>
    <row r="10" spans="1:6" s="34" customFormat="1" ht="13.15" customHeight="1" x14ac:dyDescent="0.2">
      <c r="A10" s="17" t="s">
        <v>21</v>
      </c>
      <c r="B10" s="18">
        <v>118.49966499999999</v>
      </c>
      <c r="C10" s="18">
        <v>99.247369000000006</v>
      </c>
      <c r="D10" s="18">
        <v>141.48187993000002</v>
      </c>
      <c r="E10" s="19">
        <v>61.230293129999993</v>
      </c>
    </row>
    <row r="11" spans="1:6" s="34" customFormat="1" ht="13.15" customHeight="1" x14ac:dyDescent="0.2">
      <c r="A11" s="17" t="s">
        <v>223</v>
      </c>
      <c r="B11" s="520">
        <v>0</v>
      </c>
      <c r="C11" s="21">
        <v>-0.16246709220654754</v>
      </c>
      <c r="D11" s="21">
        <v>0.4255479148268404</v>
      </c>
      <c r="E11" s="20">
        <v>-0.56722166004371388</v>
      </c>
    </row>
    <row r="12" spans="1:6" s="34" customFormat="1" ht="13.15" customHeight="1" x14ac:dyDescent="0.2">
      <c r="A12" s="17" t="s">
        <v>419</v>
      </c>
      <c r="B12" s="21">
        <v>3.9863519132677114E-3</v>
      </c>
      <c r="C12" s="21">
        <v>3.9675494724841507E-3</v>
      </c>
      <c r="D12" s="21">
        <v>5.6848228821394751E-3</v>
      </c>
      <c r="E12" s="20">
        <v>2.4602682098778315E-3</v>
      </c>
    </row>
    <row r="13" spans="1:6" s="34" customFormat="1" ht="13.15" customHeight="1" x14ac:dyDescent="0.2">
      <c r="A13" s="14" t="s">
        <v>414</v>
      </c>
      <c r="B13" s="22"/>
      <c r="C13" s="22"/>
      <c r="D13" s="22"/>
      <c r="E13" s="23"/>
    </row>
    <row r="14" spans="1:6" s="34" customFormat="1" ht="13.15" customHeight="1" x14ac:dyDescent="0.2">
      <c r="A14" s="17" t="s">
        <v>21</v>
      </c>
      <c r="B14" s="18">
        <v>7111.2337985999984</v>
      </c>
      <c r="C14" s="18">
        <v>6686.5095228500004</v>
      </c>
      <c r="D14" s="18">
        <v>6308.2354351800004</v>
      </c>
      <c r="E14" s="19">
        <v>6136.0683531500008</v>
      </c>
    </row>
    <row r="15" spans="1:6" s="34" customFormat="1" ht="13.15" customHeight="1" x14ac:dyDescent="0.2">
      <c r="A15" s="17" t="s">
        <v>223</v>
      </c>
      <c r="B15" s="520">
        <v>0</v>
      </c>
      <c r="C15" s="21">
        <v>-5.972582083204947E-2</v>
      </c>
      <c r="D15" s="21">
        <v>-5.6572728473251011E-2</v>
      </c>
      <c r="E15" s="20">
        <v>-2.7292431266888295E-2</v>
      </c>
    </row>
    <row r="16" spans="1:6" s="34" customFormat="1" ht="13.15" customHeight="1" x14ac:dyDescent="0.2">
      <c r="A16" s="17" t="s">
        <v>419</v>
      </c>
      <c r="B16" s="21">
        <v>0.23922329619027297</v>
      </c>
      <c r="C16" s="21">
        <v>0.26730237383062283</v>
      </c>
      <c r="D16" s="21">
        <v>0.2534685089396404</v>
      </c>
      <c r="E16" s="20">
        <v>0.24655073708108458</v>
      </c>
    </row>
    <row r="17" spans="1:5" s="34" customFormat="1" ht="13.15" customHeight="1" x14ac:dyDescent="0.2">
      <c r="A17" s="14" t="s">
        <v>415</v>
      </c>
      <c r="B17" s="24"/>
      <c r="C17" s="24"/>
      <c r="D17" s="24"/>
      <c r="E17" s="25"/>
    </row>
    <row r="18" spans="1:5" s="34" customFormat="1" ht="13.15" customHeight="1" x14ac:dyDescent="0.2">
      <c r="A18" s="17" t="s">
        <v>21</v>
      </c>
      <c r="B18" s="18">
        <v>1375.6417687099997</v>
      </c>
      <c r="C18" s="18">
        <v>2120.3187938399997</v>
      </c>
      <c r="D18" s="18">
        <v>1985.7541930799996</v>
      </c>
      <c r="E18" s="19">
        <v>1930.2121502900002</v>
      </c>
    </row>
    <row r="19" spans="1:5" s="34" customFormat="1" ht="13.15" customHeight="1" x14ac:dyDescent="0.2">
      <c r="A19" s="17" t="s">
        <v>223</v>
      </c>
      <c r="B19" s="520">
        <v>0</v>
      </c>
      <c r="C19" s="21">
        <v>0.54133062986908032</v>
      </c>
      <c r="D19" s="21">
        <v>-6.3464324869892397E-2</v>
      </c>
      <c r="E19" s="20">
        <v>-2.7970250791137019E-2</v>
      </c>
    </row>
    <row r="20" spans="1:5" s="34" customFormat="1" ht="13.15" customHeight="1" x14ac:dyDescent="0.2">
      <c r="A20" s="17" t="s">
        <v>419</v>
      </c>
      <c r="B20" s="21">
        <v>4.6276858222916384E-2</v>
      </c>
      <c r="C20" s="21">
        <v>8.4762647078313186E-2</v>
      </c>
      <c r="D20" s="21">
        <v>7.9788739594856967E-2</v>
      </c>
      <c r="E20" s="20">
        <v>7.7557028538080094E-2</v>
      </c>
    </row>
    <row r="21" spans="1:5" s="34" customFormat="1" ht="13.15" customHeight="1" x14ac:dyDescent="0.2">
      <c r="A21" s="14" t="s">
        <v>416</v>
      </c>
      <c r="B21" s="24"/>
      <c r="C21" s="24"/>
      <c r="D21" s="24"/>
      <c r="E21" s="25"/>
    </row>
    <row r="22" spans="1:5" s="34" customFormat="1" ht="13.15" customHeight="1" x14ac:dyDescent="0.2">
      <c r="A22" s="17" t="s">
        <v>21</v>
      </c>
      <c r="B22" s="18">
        <v>329.86378499</v>
      </c>
      <c r="C22" s="18">
        <v>393.01409531999997</v>
      </c>
      <c r="D22" s="18">
        <v>486.89475414999998</v>
      </c>
      <c r="E22" s="19">
        <v>553.48303604000012</v>
      </c>
    </row>
    <row r="23" spans="1:5" s="34" customFormat="1" ht="13.15" customHeight="1" x14ac:dyDescent="0.2">
      <c r="A23" s="17" t="s">
        <v>223</v>
      </c>
      <c r="B23" s="520">
        <v>0</v>
      </c>
      <c r="C23" s="21">
        <v>0.19144359946004497</v>
      </c>
      <c r="D23" s="21">
        <v>0.23887351611030772</v>
      </c>
      <c r="E23" s="20">
        <v>0.13676114051844146</v>
      </c>
    </row>
    <row r="24" spans="1:5" s="34" customFormat="1" ht="13.15" customHeight="1" x14ac:dyDescent="0.2">
      <c r="A24" s="17" t="s">
        <v>419</v>
      </c>
      <c r="B24" s="21">
        <v>1.1096682259925508E-2</v>
      </c>
      <c r="C24" s="21">
        <v>1.5711276603873513E-2</v>
      </c>
      <c r="D24" s="21">
        <v>1.9563709790646359E-2</v>
      </c>
      <c r="E24" s="20">
        <v>2.2239265054386954E-2</v>
      </c>
    </row>
    <row r="25" spans="1:5" s="34" customFormat="1" ht="13.15" customHeight="1" x14ac:dyDescent="0.2">
      <c r="A25" s="14" t="s">
        <v>417</v>
      </c>
      <c r="B25" s="24"/>
      <c r="C25" s="24"/>
      <c r="D25" s="24"/>
      <c r="E25" s="25"/>
    </row>
    <row r="26" spans="1:5" s="34" customFormat="1" ht="13.15" customHeight="1" x14ac:dyDescent="0.2">
      <c r="A26" s="17" t="s">
        <v>21</v>
      </c>
      <c r="B26" s="18">
        <v>7960.4087513100012</v>
      </c>
      <c r="C26" s="18">
        <v>6921.4641686999985</v>
      </c>
      <c r="D26" s="18">
        <v>6360.4466600100004</v>
      </c>
      <c r="E26" s="19">
        <v>5992.6133379100002</v>
      </c>
    </row>
    <row r="27" spans="1:5" s="34" customFormat="1" ht="13.15" customHeight="1" x14ac:dyDescent="0.2">
      <c r="A27" s="17" t="s">
        <v>223</v>
      </c>
      <c r="B27" s="520">
        <v>0</v>
      </c>
      <c r="C27" s="21">
        <v>-0.13051397422764621</v>
      </c>
      <c r="D27" s="21">
        <v>-8.1054744345425034E-2</v>
      </c>
      <c r="E27" s="20">
        <v>-5.7831366531642558E-2</v>
      </c>
    </row>
    <row r="28" spans="1:5" s="34" customFormat="1" ht="13.15" customHeight="1" x14ac:dyDescent="0.2">
      <c r="A28" s="17" t="s">
        <v>419</v>
      </c>
      <c r="B28" s="21">
        <v>0.26778970772767724</v>
      </c>
      <c r="C28" s="21">
        <v>0.27669500751544984</v>
      </c>
      <c r="D28" s="21">
        <v>0.25556638582511126</v>
      </c>
      <c r="E28" s="20">
        <v>0.24078663249329205</v>
      </c>
    </row>
    <row r="29" spans="1:5" s="34" customFormat="1" ht="13.15" customHeight="1" x14ac:dyDescent="0.2">
      <c r="A29" s="14" t="s">
        <v>237</v>
      </c>
      <c r="B29" s="24"/>
      <c r="C29" s="24"/>
      <c r="D29" s="24"/>
      <c r="E29" s="25"/>
    </row>
    <row r="30" spans="1:5" s="34" customFormat="1" ht="13.15" customHeight="1" x14ac:dyDescent="0.2">
      <c r="A30" s="17" t="s">
        <v>21</v>
      </c>
      <c r="B30" s="18">
        <v>6775.3386620400006</v>
      </c>
      <c r="C30" s="18">
        <v>7161.9587879000001</v>
      </c>
      <c r="D30" s="18">
        <v>6580.2387583600002</v>
      </c>
      <c r="E30" s="19">
        <v>6531.7212128499996</v>
      </c>
    </row>
    <row r="31" spans="1:5" s="34" customFormat="1" ht="13.15" customHeight="1" x14ac:dyDescent="0.2">
      <c r="A31" s="17" t="s">
        <v>223</v>
      </c>
      <c r="B31" s="520">
        <v>0</v>
      </c>
      <c r="C31" s="21">
        <v>5.7062848832355018E-2</v>
      </c>
      <c r="D31" s="21">
        <v>-8.1223593540192596E-2</v>
      </c>
      <c r="E31" s="20">
        <v>-7.3732196188718291E-3</v>
      </c>
    </row>
    <row r="32" spans="1:5" s="34" customFormat="1" ht="13.15" customHeight="1" x14ac:dyDescent="0.2">
      <c r="A32" s="17" t="s">
        <v>419</v>
      </c>
      <c r="B32" s="21">
        <v>0.22792371808358999</v>
      </c>
      <c r="C32" s="21">
        <v>0.28730910922067737</v>
      </c>
      <c r="D32" s="21">
        <v>0.26439775808728166</v>
      </c>
      <c r="E32" s="20">
        <v>0.26244829535016684</v>
      </c>
    </row>
    <row r="33" spans="1:8" s="34" customFormat="1" ht="13.15" customHeight="1" x14ac:dyDescent="0.2">
      <c r="A33" s="14" t="s">
        <v>418</v>
      </c>
      <c r="B33" s="24"/>
      <c r="C33" s="24"/>
      <c r="D33" s="24"/>
      <c r="E33" s="25"/>
    </row>
    <row r="34" spans="1:8" s="34" customFormat="1" ht="13.15" customHeight="1" x14ac:dyDescent="0.2">
      <c r="A34" s="17" t="s">
        <v>21</v>
      </c>
      <c r="B34" s="18">
        <v>5817.5290350599998</v>
      </c>
      <c r="C34" s="18">
        <v>1352.5686834299997</v>
      </c>
      <c r="D34" s="18">
        <v>2683.2615716099999</v>
      </c>
      <c r="E34" s="19">
        <v>851.77522664000014</v>
      </c>
    </row>
    <row r="35" spans="1:8" s="34" customFormat="1" ht="13.15" customHeight="1" x14ac:dyDescent="0.2">
      <c r="A35" s="17" t="s">
        <v>223</v>
      </c>
      <c r="B35" s="520">
        <v>0</v>
      </c>
      <c r="C35" s="21">
        <v>-0.76750117184141398</v>
      </c>
      <c r="D35" s="21">
        <v>0.98382648103715931</v>
      </c>
      <c r="E35" s="20">
        <v>-0.68255974905610062</v>
      </c>
      <c r="F35" s="520"/>
      <c r="G35" s="21"/>
    </row>
    <row r="36" spans="1:8" s="34" customFormat="1" ht="13.15" customHeight="1" x14ac:dyDescent="0.2">
      <c r="A36" s="17" t="s">
        <v>419</v>
      </c>
      <c r="B36" s="21">
        <v>0.19570281485101157</v>
      </c>
      <c r="C36" s="21">
        <v>5.407078515543598E-2</v>
      </c>
      <c r="D36" s="21">
        <v>0.10781498513167273</v>
      </c>
      <c r="E36" s="20">
        <v>3.4224815935710966E-2</v>
      </c>
    </row>
    <row r="37" spans="1:8" s="34" customFormat="1" ht="13.15" customHeight="1" x14ac:dyDescent="0.2">
      <c r="A37" s="26" t="s">
        <v>350</v>
      </c>
      <c r="B37" s="27">
        <v>29726.343177480001</v>
      </c>
      <c r="C37" s="27">
        <v>25014.777934919999</v>
      </c>
      <c r="D37" s="27">
        <v>24887.64960022</v>
      </c>
      <c r="E37" s="28">
        <v>22307.176199420002</v>
      </c>
    </row>
    <row r="38" spans="1:8" s="34" customFormat="1" ht="13.15" customHeight="1" x14ac:dyDescent="0.2">
      <c r="A38" s="29" t="s">
        <v>341</v>
      </c>
      <c r="B38" s="521">
        <v>0</v>
      </c>
      <c r="C38" s="44">
        <v>-0.15849797650621811</v>
      </c>
      <c r="D38" s="44">
        <v>-5.0821292529856787E-3</v>
      </c>
      <c r="E38" s="31">
        <v>-0.10368489761994992</v>
      </c>
    </row>
    <row r="39" spans="1:8" ht="13.15" customHeight="1" x14ac:dyDescent="0.25">
      <c r="A39" s="1" t="s">
        <v>17</v>
      </c>
      <c r="B39" s="1"/>
      <c r="C39" s="1"/>
      <c r="D39" s="1"/>
      <c r="H39" s="34"/>
    </row>
    <row r="40" spans="1:8" ht="13.15" customHeight="1" x14ac:dyDescent="0.25">
      <c r="A40" s="570" t="s">
        <v>477</v>
      </c>
      <c r="B40" s="570"/>
      <c r="C40" s="570"/>
      <c r="D40" s="570"/>
      <c r="E40" s="570"/>
      <c r="F40" s="570"/>
      <c r="G40" s="570"/>
      <c r="H40" s="570"/>
    </row>
    <row r="41" spans="1:8" ht="33" customHeight="1" x14ac:dyDescent="0.25">
      <c r="A41" s="3"/>
      <c r="B41" s="3"/>
      <c r="C41" s="3"/>
      <c r="D41" s="3"/>
      <c r="E41" s="3"/>
    </row>
  </sheetData>
  <mergeCells count="2">
    <mergeCell ref="A2:E2"/>
    <mergeCell ref="A40:H40"/>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0"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H10" sqref="H10"/>
    </sheetView>
  </sheetViews>
  <sheetFormatPr defaultColWidth="9.28515625" defaultRowHeight="15" x14ac:dyDescent="0.25"/>
  <cols>
    <col min="1" max="1" width="26.28515625" style="2" customWidth="1"/>
    <col min="2" max="6" width="10.7109375" style="2" customWidth="1"/>
    <col min="7" max="16384" width="9.28515625" style="2"/>
  </cols>
  <sheetData>
    <row r="1" spans="1:8" s="34" customFormat="1" ht="13.15" customHeight="1" x14ac:dyDescent="0.2"/>
    <row r="2" spans="1:8" s="34" customFormat="1" ht="13.15" customHeight="1" x14ac:dyDescent="0.2">
      <c r="A2" s="576" t="s">
        <v>478</v>
      </c>
      <c r="B2" s="576"/>
      <c r="C2" s="576"/>
      <c r="D2" s="576"/>
      <c r="E2" s="576"/>
      <c r="F2" s="576"/>
      <c r="G2" s="56"/>
    </row>
    <row r="3" spans="1:8" s="34" customFormat="1" ht="13.15" customHeight="1" x14ac:dyDescent="0.2"/>
    <row r="4" spans="1:8" s="34" customFormat="1" ht="13.15" customHeight="1" x14ac:dyDescent="0.2">
      <c r="A4" s="222"/>
      <c r="B4" s="265">
        <v>2018</v>
      </c>
      <c r="C4" s="265">
        <v>2019</v>
      </c>
      <c r="D4" s="265">
        <v>2020</v>
      </c>
      <c r="E4" s="265">
        <v>2021</v>
      </c>
      <c r="F4" s="126" t="s">
        <v>12</v>
      </c>
    </row>
    <row r="5" spans="1:8" s="34" customFormat="1" ht="13.15" customHeight="1" x14ac:dyDescent="0.2">
      <c r="A5" s="230" t="s">
        <v>23</v>
      </c>
      <c r="B5" s="266"/>
      <c r="C5" s="266"/>
      <c r="D5" s="266"/>
      <c r="E5" s="266"/>
      <c r="F5" s="267"/>
    </row>
    <row r="6" spans="1:8" s="34" customFormat="1" ht="13.15" customHeight="1" x14ac:dyDescent="0.2">
      <c r="A6" s="268" t="s">
        <v>21</v>
      </c>
      <c r="B6" s="269">
        <v>330770.17695125384</v>
      </c>
      <c r="C6" s="269">
        <v>332097.83462199999</v>
      </c>
      <c r="D6" s="269">
        <v>356613.54990399996</v>
      </c>
      <c r="E6" s="269">
        <v>382874.58800630004</v>
      </c>
      <c r="F6" s="513" t="s">
        <v>0</v>
      </c>
    </row>
    <row r="7" spans="1:8" s="34" customFormat="1" ht="13.15" customHeight="1" x14ac:dyDescent="0.2">
      <c r="A7" s="268" t="s">
        <v>223</v>
      </c>
      <c r="B7" s="271" t="s">
        <v>0</v>
      </c>
      <c r="C7" s="272">
        <v>4.0000000000000001E-3</v>
      </c>
      <c r="D7" s="272">
        <v>7.3999999999999996E-2</v>
      </c>
      <c r="E7" s="272">
        <v>7.3999999999999996E-2</v>
      </c>
      <c r="F7" s="273">
        <v>5.0666666666666665E-2</v>
      </c>
      <c r="H7" s="274"/>
    </row>
    <row r="8" spans="1:8" s="34" customFormat="1" ht="13.15" customHeight="1" x14ac:dyDescent="0.2">
      <c r="A8" s="230" t="s">
        <v>430</v>
      </c>
      <c r="B8" s="275"/>
      <c r="C8" s="275"/>
      <c r="D8" s="275"/>
      <c r="E8" s="275"/>
      <c r="F8" s="276"/>
      <c r="H8" s="274"/>
    </row>
    <row r="9" spans="1:8" s="34" customFormat="1" ht="13.15" customHeight="1" x14ac:dyDescent="0.2">
      <c r="A9" s="268" t="s">
        <v>21</v>
      </c>
      <c r="B9" s="269">
        <v>193028.78699999998</v>
      </c>
      <c r="C9" s="269">
        <v>198528.807</v>
      </c>
      <c r="D9" s="269">
        <v>203470.10699999999</v>
      </c>
      <c r="E9" s="269">
        <v>188080.40899999999</v>
      </c>
      <c r="F9" s="270" t="s">
        <v>0</v>
      </c>
    </row>
    <row r="10" spans="1:8" s="34" customFormat="1" ht="13.15" customHeight="1" x14ac:dyDescent="0.2">
      <c r="A10" s="268" t="s">
        <v>223</v>
      </c>
      <c r="B10" s="271" t="s">
        <v>0</v>
      </c>
      <c r="C10" s="272">
        <v>2.8493263028172233E-2</v>
      </c>
      <c r="D10" s="272">
        <v>2.4889586930323837E-2</v>
      </c>
      <c r="E10" s="272">
        <v>-7.5636162121839323E-2</v>
      </c>
      <c r="F10" s="273">
        <v>-7.4177707211144179E-3</v>
      </c>
      <c r="H10" s="274"/>
    </row>
    <row r="11" spans="1:8" s="34" customFormat="1" ht="13.15" customHeight="1" x14ac:dyDescent="0.2">
      <c r="A11" s="230" t="s">
        <v>22</v>
      </c>
      <c r="B11" s="275"/>
      <c r="C11" s="275"/>
      <c r="D11" s="275"/>
      <c r="E11" s="275"/>
      <c r="F11" s="276"/>
      <c r="H11" s="274"/>
    </row>
    <row r="12" spans="1:8" s="34" customFormat="1" ht="13.15" customHeight="1" x14ac:dyDescent="0.2">
      <c r="A12" s="268" t="s">
        <v>21</v>
      </c>
      <c r="B12" s="269">
        <v>195947.2</v>
      </c>
      <c r="C12" s="269">
        <v>205184.1</v>
      </c>
      <c r="D12" s="269">
        <v>213949.3</v>
      </c>
      <c r="E12" s="269">
        <v>202465.7</v>
      </c>
      <c r="F12" s="270" t="s">
        <v>0</v>
      </c>
    </row>
    <row r="13" spans="1:8" s="34" customFormat="1" ht="13.15" customHeight="1" x14ac:dyDescent="0.2">
      <c r="A13" s="268" t="s">
        <v>223</v>
      </c>
      <c r="B13" s="271" t="s">
        <v>0</v>
      </c>
      <c r="C13" s="272">
        <v>4.7139739684976423E-2</v>
      </c>
      <c r="D13" s="272">
        <v>4.2718709685594547E-2</v>
      </c>
      <c r="E13" s="272">
        <v>-5.3674398560780379E-2</v>
      </c>
      <c r="F13" s="273">
        <v>1.2061350269930196E-2</v>
      </c>
      <c r="H13" s="274"/>
    </row>
    <row r="14" spans="1:8" s="34" customFormat="1" ht="13.15" customHeight="1" x14ac:dyDescent="0.2">
      <c r="A14" s="231" t="s">
        <v>24</v>
      </c>
      <c r="B14" s="233">
        <v>1.6880576856992793</v>
      </c>
      <c r="C14" s="233">
        <v>1.6185359129776624</v>
      </c>
      <c r="D14" s="233">
        <v>1.6668133520605115</v>
      </c>
      <c r="E14" s="233">
        <v>1.8910590189167844</v>
      </c>
      <c r="F14" s="277">
        <v>1.7161164924135592</v>
      </c>
    </row>
    <row r="15" spans="1:8" x14ac:dyDescent="0.25">
      <c r="A15" s="1" t="s">
        <v>25</v>
      </c>
    </row>
    <row r="16" spans="1:8" x14ac:dyDescent="0.25">
      <c r="A16" s="570" t="s">
        <v>477</v>
      </c>
      <c r="B16" s="570"/>
      <c r="C16" s="570"/>
      <c r="D16" s="570"/>
      <c r="E16" s="570"/>
    </row>
    <row r="17" spans="1:5" x14ac:dyDescent="0.25">
      <c r="A17" s="570"/>
      <c r="B17" s="570"/>
      <c r="C17" s="570"/>
      <c r="D17" s="570"/>
      <c r="E17" s="570"/>
    </row>
  </sheetData>
  <mergeCells count="3">
    <mergeCell ref="A2:F2"/>
    <mergeCell ref="A17:E17"/>
    <mergeCell ref="A16:E16"/>
  </mergeCells>
  <hyperlinks>
    <hyperlink ref="A2:F2" location="Índice!A1" display="Tabela 3 - Evolução do ativo agregado face ao PIB nacional (2014-2017)"/>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workbookViewId="0">
      <selection activeCell="A26" sqref="A26:G26"/>
    </sheetView>
  </sheetViews>
  <sheetFormatPr defaultColWidth="9.28515625" defaultRowHeight="15" x14ac:dyDescent="0.25"/>
  <cols>
    <col min="1" max="1" width="69.42578125" style="2" customWidth="1"/>
    <col min="2" max="2" width="14.28515625" style="2" bestFit="1" customWidth="1"/>
    <col min="3" max="4" width="14.28515625" style="2" customWidth="1"/>
    <col min="5" max="5" width="14.28515625" style="2" bestFit="1" customWidth="1"/>
    <col min="6" max="16384" width="9.28515625" style="2"/>
  </cols>
  <sheetData>
    <row r="1" spans="1:13" s="34" customFormat="1" ht="13.15" customHeight="1" x14ac:dyDescent="0.2"/>
    <row r="2" spans="1:13" s="34" customFormat="1" ht="13.15" customHeight="1" x14ac:dyDescent="0.2">
      <c r="A2" s="576" t="s">
        <v>490</v>
      </c>
      <c r="B2" s="576"/>
      <c r="C2" s="576"/>
      <c r="D2" s="576"/>
      <c r="E2" s="576"/>
    </row>
    <row r="3" spans="1:13" s="34" customFormat="1" ht="13.15" customHeight="1" x14ac:dyDescent="0.2"/>
    <row r="4" spans="1:13" s="34" customFormat="1" ht="13.15" customHeight="1" x14ac:dyDescent="0.2">
      <c r="A4" s="11"/>
      <c r="B4" s="178">
        <v>2018</v>
      </c>
      <c r="C4" s="516">
        <v>2019</v>
      </c>
      <c r="D4" s="560">
        <v>2020</v>
      </c>
      <c r="E4" s="13">
        <v>2021</v>
      </c>
    </row>
    <row r="5" spans="1:13" s="34" customFormat="1" ht="13.15" customHeight="1" x14ac:dyDescent="0.2">
      <c r="A5" s="14" t="s">
        <v>344</v>
      </c>
      <c r="B5" s="15"/>
      <c r="C5" s="15"/>
      <c r="D5" s="15"/>
      <c r="E5" s="16"/>
      <c r="G5" s="35"/>
      <c r="H5" s="52"/>
      <c r="I5" s="35"/>
      <c r="J5" s="35"/>
      <c r="K5" s="35"/>
      <c r="L5" s="35"/>
      <c r="M5" s="35"/>
    </row>
    <row r="6" spans="1:13" s="34" customFormat="1" ht="13.15" customHeight="1" x14ac:dyDescent="0.2">
      <c r="A6" s="17" t="s">
        <v>21</v>
      </c>
      <c r="B6" s="18">
        <v>6936.3817683999996</v>
      </c>
      <c r="C6" s="18">
        <v>6542.7532175699998</v>
      </c>
      <c r="D6" s="18">
        <v>4732.3137727300009</v>
      </c>
      <c r="E6" s="19">
        <v>3588.347206989999</v>
      </c>
      <c r="G6" s="35"/>
      <c r="H6" s="52"/>
      <c r="I6" s="35"/>
      <c r="J6" s="35"/>
      <c r="K6" s="35"/>
      <c r="L6" s="35"/>
      <c r="M6" s="35"/>
    </row>
    <row r="7" spans="1:13" s="34" customFormat="1" ht="13.15" customHeight="1" x14ac:dyDescent="0.2">
      <c r="A7" s="17" t="s">
        <v>326</v>
      </c>
      <c r="B7" s="520">
        <v>0</v>
      </c>
      <c r="C7" s="21">
        <v>-5.6748397647783611E-2</v>
      </c>
      <c r="D7" s="21">
        <v>-0.27670911382966723</v>
      </c>
      <c r="E7" s="20">
        <v>-0.24173514705050181</v>
      </c>
      <c r="G7" s="35"/>
      <c r="H7" s="52"/>
      <c r="I7" s="35"/>
      <c r="J7" s="35"/>
      <c r="K7" s="35"/>
      <c r="L7" s="35"/>
      <c r="M7" s="35"/>
    </row>
    <row r="8" spans="1:13" s="34" customFormat="1" ht="13.15" customHeight="1" x14ac:dyDescent="0.2">
      <c r="A8" s="17" t="s">
        <v>345</v>
      </c>
      <c r="B8" s="21">
        <v>2.0970396575009619E-2</v>
      </c>
      <c r="C8" s="21">
        <v>1.9701282401062708E-2</v>
      </c>
      <c r="D8" s="21">
        <v>1.3270144937183833E-2</v>
      </c>
      <c r="E8" s="20">
        <v>9.3721216278304879E-3</v>
      </c>
      <c r="G8" s="35"/>
      <c r="H8" s="52"/>
      <c r="I8" s="35"/>
      <c r="J8" s="35"/>
      <c r="K8" s="35"/>
      <c r="L8" s="35"/>
      <c r="M8" s="35"/>
    </row>
    <row r="9" spans="1:13" s="34" customFormat="1" ht="13.15" customHeight="1" x14ac:dyDescent="0.2">
      <c r="A9" s="14" t="s">
        <v>346</v>
      </c>
      <c r="B9" s="22"/>
      <c r="C9" s="22"/>
      <c r="D9" s="22"/>
      <c r="E9" s="23"/>
      <c r="G9" s="35"/>
      <c r="H9" s="52"/>
      <c r="I9" s="35"/>
      <c r="J9" s="35"/>
      <c r="K9" s="35"/>
      <c r="L9" s="35"/>
      <c r="M9" s="35"/>
    </row>
    <row r="10" spans="1:13" s="34" customFormat="1" ht="13.15" customHeight="1" x14ac:dyDescent="0.2">
      <c r="A10" s="17" t="s">
        <v>21</v>
      </c>
      <c r="B10" s="18">
        <v>287019.78167296998</v>
      </c>
      <c r="C10" s="18">
        <v>287742.82624733</v>
      </c>
      <c r="D10" s="18">
        <v>312988.97747616004</v>
      </c>
      <c r="E10" s="19">
        <v>341663.74354662001</v>
      </c>
      <c r="G10" s="35"/>
      <c r="H10" s="52"/>
      <c r="I10" s="35"/>
      <c r="J10" s="35"/>
      <c r="K10" s="35"/>
      <c r="L10" s="35"/>
      <c r="M10" s="35"/>
    </row>
    <row r="11" spans="1:13" s="34" customFormat="1" ht="13.15" customHeight="1" x14ac:dyDescent="0.2">
      <c r="A11" s="17" t="s">
        <v>326</v>
      </c>
      <c r="B11" s="520">
        <v>0</v>
      </c>
      <c r="C11" s="21">
        <v>2.5191454405879554E-3</v>
      </c>
      <c r="D11" s="21">
        <v>8.7738594765624622E-2</v>
      </c>
      <c r="E11" s="20">
        <v>9.161589747244081E-2</v>
      </c>
      <c r="G11" s="35"/>
      <c r="H11" s="52"/>
      <c r="I11" s="35"/>
      <c r="J11" s="35"/>
      <c r="K11" s="35"/>
      <c r="L11" s="35"/>
      <c r="M11" s="35"/>
    </row>
    <row r="12" spans="1:13" s="34" customFormat="1" ht="13.15" customHeight="1" x14ac:dyDescent="0.2">
      <c r="A12" s="17" t="s">
        <v>345</v>
      </c>
      <c r="B12" s="21">
        <v>0.86773174365563055</v>
      </c>
      <c r="C12" s="21">
        <v>0.86643993595161395</v>
      </c>
      <c r="D12" s="21">
        <v>0.87666984488299693</v>
      </c>
      <c r="E12" s="20">
        <v>0.89336463910214114</v>
      </c>
      <c r="G12" s="35"/>
      <c r="H12" s="52"/>
      <c r="I12" s="35"/>
      <c r="J12" s="35"/>
      <c r="K12" s="35"/>
      <c r="L12" s="35"/>
      <c r="M12" s="35"/>
    </row>
    <row r="13" spans="1:13" s="34" customFormat="1" ht="13.15" customHeight="1" x14ac:dyDescent="0.2">
      <c r="A13" s="14" t="s">
        <v>264</v>
      </c>
      <c r="B13" s="24"/>
      <c r="C13" s="24"/>
      <c r="D13" s="24"/>
      <c r="E13" s="25"/>
      <c r="G13" s="35"/>
      <c r="H13" s="52"/>
      <c r="I13" s="35"/>
      <c r="J13" s="35"/>
      <c r="K13" s="35"/>
      <c r="L13" s="35"/>
      <c r="M13" s="35"/>
    </row>
    <row r="14" spans="1:13" s="34" customFormat="1" ht="13.15" customHeight="1" x14ac:dyDescent="0.2">
      <c r="A14" s="17" t="s">
        <v>21</v>
      </c>
      <c r="B14" s="18">
        <v>8271.7408138200008</v>
      </c>
      <c r="C14" s="18">
        <v>8172.0987470844493</v>
      </c>
      <c r="D14" s="18">
        <v>9453.4171922868009</v>
      </c>
      <c r="E14" s="19">
        <v>6954.2080920286007</v>
      </c>
      <c r="G14" s="35"/>
      <c r="H14" s="52"/>
      <c r="I14" s="35"/>
      <c r="J14" s="35"/>
      <c r="K14" s="35"/>
      <c r="L14" s="35"/>
      <c r="M14" s="35"/>
    </row>
    <row r="15" spans="1:13" s="34" customFormat="1" ht="13.15" customHeight="1" x14ac:dyDescent="0.2">
      <c r="A15" s="17" t="s">
        <v>326</v>
      </c>
      <c r="B15" s="520">
        <v>0</v>
      </c>
      <c r="C15" s="21">
        <v>-1.2046081831901034E-2</v>
      </c>
      <c r="D15" s="21">
        <v>0.15679184562710846</v>
      </c>
      <c r="E15" s="20">
        <v>-0.2643709728898187</v>
      </c>
      <c r="G15" s="35"/>
      <c r="H15" s="52"/>
      <c r="I15" s="35"/>
      <c r="J15" s="35"/>
      <c r="K15" s="35"/>
      <c r="L15" s="35"/>
      <c r="M15" s="35"/>
    </row>
    <row r="16" spans="1:13" s="34" customFormat="1" ht="13.15" customHeight="1" x14ac:dyDescent="0.2">
      <c r="A16" s="17" t="s">
        <v>345</v>
      </c>
      <c r="B16" s="21">
        <v>2.5007517034563432E-2</v>
      </c>
      <c r="C16" s="21">
        <v>2.4607503885875997E-2</v>
      </c>
      <c r="D16" s="21">
        <v>2.6508854297914001E-2</v>
      </c>
      <c r="E16" s="20">
        <v>1.8163148743459007E-2</v>
      </c>
      <c r="G16" s="35"/>
      <c r="H16" s="52"/>
      <c r="I16" s="35"/>
      <c r="J16" s="35"/>
      <c r="K16" s="35"/>
      <c r="L16" s="35"/>
      <c r="M16" s="35"/>
    </row>
    <row r="17" spans="1:13" s="34" customFormat="1" ht="13.15" customHeight="1" x14ac:dyDescent="0.2">
      <c r="A17" s="26" t="s">
        <v>343</v>
      </c>
      <c r="B17" s="53">
        <v>302227.90425518999</v>
      </c>
      <c r="C17" s="53">
        <v>302457.67821198446</v>
      </c>
      <c r="D17" s="53">
        <v>327173.70844117686</v>
      </c>
      <c r="E17" s="54">
        <v>352206.29884563864</v>
      </c>
      <c r="G17" s="35"/>
      <c r="H17" s="52"/>
      <c r="I17" s="35"/>
      <c r="J17" s="35"/>
      <c r="K17" s="35"/>
      <c r="L17" s="35"/>
      <c r="M17" s="35"/>
    </row>
    <row r="18" spans="1:13" s="34" customFormat="1" ht="13.15" customHeight="1" x14ac:dyDescent="0.2">
      <c r="A18" s="26" t="s">
        <v>326</v>
      </c>
      <c r="B18" s="520">
        <v>0</v>
      </c>
      <c r="C18" s="21">
        <v>7.6026718102251145E-4</v>
      </c>
      <c r="D18" s="21">
        <v>8.1717317858499117E-2</v>
      </c>
      <c r="E18" s="20">
        <v>7.6511619847847268E-2</v>
      </c>
      <c r="G18" s="35"/>
      <c r="H18" s="52"/>
      <c r="I18" s="35"/>
      <c r="J18" s="35"/>
      <c r="K18" s="35"/>
      <c r="L18" s="35"/>
      <c r="M18" s="35"/>
    </row>
    <row r="19" spans="1:13" s="34" customFormat="1" ht="13.15" customHeight="1" x14ac:dyDescent="0.2">
      <c r="A19" s="26" t="s">
        <v>347</v>
      </c>
      <c r="B19" s="21">
        <v>0.91370965726520359</v>
      </c>
      <c r="C19" s="21">
        <v>0.91074872223855274</v>
      </c>
      <c r="D19" s="21">
        <v>0.91744603996233198</v>
      </c>
      <c r="E19" s="20">
        <v>0.9198999094734307</v>
      </c>
      <c r="G19" s="35"/>
      <c r="H19" s="52"/>
      <c r="I19" s="35"/>
      <c r="J19" s="35"/>
      <c r="K19" s="35"/>
      <c r="L19" s="35"/>
      <c r="M19" s="35"/>
    </row>
    <row r="20" spans="1:13" s="34" customFormat="1" ht="13.15" customHeight="1" x14ac:dyDescent="0.2">
      <c r="A20" s="14" t="s">
        <v>348</v>
      </c>
      <c r="B20" s="24"/>
      <c r="C20" s="24"/>
      <c r="D20" s="24"/>
      <c r="E20" s="25"/>
      <c r="G20" s="35"/>
      <c r="H20" s="52"/>
      <c r="I20" s="35"/>
      <c r="J20" s="35"/>
      <c r="K20" s="35"/>
      <c r="L20" s="35"/>
      <c r="M20" s="35"/>
    </row>
    <row r="21" spans="1:13" s="34" customFormat="1" ht="13.15" customHeight="1" x14ac:dyDescent="0.2">
      <c r="A21" s="17" t="s">
        <v>21</v>
      </c>
      <c r="B21" s="18">
        <v>28542.271863752499</v>
      </c>
      <c r="C21" s="18">
        <v>29640.156049661211</v>
      </c>
      <c r="D21" s="18">
        <v>29439.862482961387</v>
      </c>
      <c r="E21" s="19">
        <v>30669.289159537544</v>
      </c>
      <c r="G21" s="35"/>
      <c r="H21" s="52"/>
      <c r="I21" s="35"/>
      <c r="J21" s="35"/>
      <c r="K21" s="35"/>
      <c r="L21" s="35"/>
      <c r="M21" s="35"/>
    </row>
    <row r="22" spans="1:13" s="34" customFormat="1" ht="13.15" customHeight="1" x14ac:dyDescent="0.2">
      <c r="A22" s="17" t="s">
        <v>326</v>
      </c>
      <c r="B22" s="520">
        <v>0</v>
      </c>
      <c r="C22" s="21">
        <v>3.8465199657178539E-2</v>
      </c>
      <c r="D22" s="21">
        <v>-6.7575071590121327E-3</v>
      </c>
      <c r="E22" s="20">
        <v>4.176061207105497E-2</v>
      </c>
      <c r="G22" s="35"/>
      <c r="H22" s="52"/>
      <c r="I22" s="35"/>
      <c r="J22" s="35"/>
      <c r="K22" s="35"/>
      <c r="L22" s="35"/>
      <c r="M22" s="35"/>
    </row>
    <row r="23" spans="1:13" s="34" customFormat="1" ht="13.15" customHeight="1" x14ac:dyDescent="0.2">
      <c r="A23" s="17" t="s">
        <v>345</v>
      </c>
      <c r="B23" s="44">
        <v>8.6290342734796355E-2</v>
      </c>
      <c r="C23" s="44">
        <v>8.9251277761447242E-2</v>
      </c>
      <c r="D23" s="44">
        <v>8.2553960037667989E-2</v>
      </c>
      <c r="E23" s="31">
        <v>8.0102702347858407E-2</v>
      </c>
      <c r="G23" s="35"/>
      <c r="H23" s="52"/>
      <c r="I23" s="35"/>
      <c r="J23" s="35"/>
      <c r="K23" s="35"/>
      <c r="L23" s="35"/>
      <c r="M23" s="35"/>
    </row>
    <row r="24" spans="1:13" s="34" customFormat="1" ht="13.15" customHeight="1" x14ac:dyDescent="0.2">
      <c r="A24" s="55" t="s">
        <v>349</v>
      </c>
      <c r="B24" s="48">
        <v>330770.1761189425</v>
      </c>
      <c r="C24" s="48">
        <v>332097.83426164568</v>
      </c>
      <c r="D24" s="48">
        <v>356613.57092413824</v>
      </c>
      <c r="E24" s="49">
        <v>382874.58800517616</v>
      </c>
      <c r="G24" s="35"/>
      <c r="H24" s="52"/>
      <c r="I24" s="35"/>
      <c r="J24" s="35"/>
      <c r="K24" s="35"/>
      <c r="L24" s="35"/>
      <c r="M24" s="35"/>
    </row>
    <row r="25" spans="1:13" ht="13.15" customHeight="1" x14ac:dyDescent="0.25">
      <c r="A25" s="1" t="s">
        <v>17</v>
      </c>
    </row>
    <row r="26" spans="1:13" ht="13.15" customHeight="1" x14ac:dyDescent="0.25">
      <c r="A26" s="570" t="s">
        <v>477</v>
      </c>
      <c r="B26" s="570"/>
      <c r="C26" s="570"/>
      <c r="D26" s="570"/>
      <c r="E26" s="570"/>
      <c r="F26" s="570"/>
      <c r="G26" s="570"/>
    </row>
  </sheetData>
  <mergeCells count="2">
    <mergeCell ref="A2:E2"/>
    <mergeCell ref="A26:G26"/>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6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zoomScaleNormal="100" workbookViewId="0">
      <selection activeCell="J16" sqref="J16:M17"/>
    </sheetView>
  </sheetViews>
  <sheetFormatPr defaultColWidth="9.28515625" defaultRowHeight="12.75" x14ac:dyDescent="0.2"/>
  <cols>
    <col min="1" max="1" width="41.28515625" style="34" bestFit="1" customWidth="1"/>
    <col min="2" max="13" width="15.42578125" style="34" customWidth="1"/>
    <col min="14" max="16384" width="9.28515625" style="34"/>
  </cols>
  <sheetData>
    <row r="1" spans="1:14" ht="13.15" customHeight="1" x14ac:dyDescent="0.2"/>
    <row r="2" spans="1:14" ht="13.15" customHeight="1" x14ac:dyDescent="0.2">
      <c r="A2" s="576" t="s">
        <v>491</v>
      </c>
      <c r="B2" s="576"/>
      <c r="C2" s="576"/>
      <c r="D2" s="576"/>
      <c r="E2" s="576"/>
      <c r="F2" s="576"/>
      <c r="G2" s="576"/>
      <c r="H2" s="576"/>
      <c r="I2" s="576"/>
      <c r="J2" s="576"/>
      <c r="K2" s="576"/>
      <c r="L2" s="576"/>
      <c r="M2" s="576"/>
    </row>
    <row r="3" spans="1:14" ht="13.15" customHeight="1" x14ac:dyDescent="0.2"/>
    <row r="4" spans="1:14" ht="13.15" customHeight="1" x14ac:dyDescent="0.2">
      <c r="A4" s="470"/>
      <c r="B4" s="599">
        <v>2018</v>
      </c>
      <c r="C4" s="600"/>
      <c r="D4" s="601"/>
      <c r="E4" s="602">
        <v>2019</v>
      </c>
      <c r="F4" s="602"/>
      <c r="G4" s="602"/>
      <c r="H4" s="602">
        <v>2020</v>
      </c>
      <c r="I4" s="602"/>
      <c r="J4" s="602"/>
      <c r="K4" s="602">
        <v>2021</v>
      </c>
      <c r="L4" s="602"/>
      <c r="M4" s="602"/>
    </row>
    <row r="5" spans="1:14" ht="63.75" x14ac:dyDescent="0.2">
      <c r="A5" s="36"/>
      <c r="B5" s="460" t="s">
        <v>352</v>
      </c>
      <c r="C5" s="460" t="s">
        <v>346</v>
      </c>
      <c r="D5" s="460" t="s">
        <v>6</v>
      </c>
      <c r="E5" s="37" t="s">
        <v>352</v>
      </c>
      <c r="F5" s="37" t="s">
        <v>346</v>
      </c>
      <c r="G5" s="38" t="s">
        <v>6</v>
      </c>
      <c r="H5" s="37" t="s">
        <v>352</v>
      </c>
      <c r="I5" s="37" t="s">
        <v>346</v>
      </c>
      <c r="J5" s="38" t="s">
        <v>6</v>
      </c>
      <c r="K5" s="37" t="s">
        <v>352</v>
      </c>
      <c r="L5" s="37" t="s">
        <v>346</v>
      </c>
      <c r="M5" s="38" t="s">
        <v>6</v>
      </c>
      <c r="N5" s="35"/>
    </row>
    <row r="6" spans="1:14" ht="13.15" customHeight="1" x14ac:dyDescent="0.2">
      <c r="A6" s="39" t="s">
        <v>329</v>
      </c>
      <c r="B6" s="40">
        <v>3276.6343622999998</v>
      </c>
      <c r="C6" s="18">
        <v>0</v>
      </c>
      <c r="D6" s="19">
        <v>3276.6343622999998</v>
      </c>
      <c r="E6" s="18">
        <v>3243.4639950400001</v>
      </c>
      <c r="F6" s="18">
        <v>0</v>
      </c>
      <c r="G6" s="19">
        <v>3243.4639950400001</v>
      </c>
      <c r="H6" s="18">
        <v>3073.8446331999999</v>
      </c>
      <c r="I6" s="18">
        <v>0</v>
      </c>
      <c r="J6" s="19">
        <v>3073.8446331999999</v>
      </c>
      <c r="K6" s="18">
        <v>1764.2176525700002</v>
      </c>
      <c r="L6" s="18">
        <v>0</v>
      </c>
      <c r="M6" s="19">
        <v>1764.2176525700002</v>
      </c>
    </row>
    <row r="7" spans="1:14" ht="13.15" customHeight="1" x14ac:dyDescent="0.2">
      <c r="A7" s="39" t="s">
        <v>145</v>
      </c>
      <c r="B7" s="41">
        <v>0.47238379773548911</v>
      </c>
      <c r="C7" s="18">
        <v>0</v>
      </c>
      <c r="D7" s="42">
        <v>1.114667685120176E-2</v>
      </c>
      <c r="E7" s="21">
        <v>0.49573381223212837</v>
      </c>
      <c r="F7" s="18">
        <v>0</v>
      </c>
      <c r="G7" s="42">
        <v>1.102148464405764E-2</v>
      </c>
      <c r="H7" s="21">
        <v>0.64854370754387758</v>
      </c>
      <c r="I7" s="18">
        <v>0</v>
      </c>
      <c r="J7" s="42">
        <v>9.6746573738178444E-3</v>
      </c>
      <c r="K7" s="21">
        <v>0.49065188060212067</v>
      </c>
      <c r="L7" s="18">
        <v>0</v>
      </c>
      <c r="M7" s="42">
        <v>5.1099405327831547E-3</v>
      </c>
    </row>
    <row r="8" spans="1:14" ht="13.15" customHeight="1" x14ac:dyDescent="0.2">
      <c r="A8" s="39" t="s">
        <v>354</v>
      </c>
      <c r="B8" s="40">
        <v>2598.1455815300001</v>
      </c>
      <c r="C8" s="18">
        <v>258548.75875102001</v>
      </c>
      <c r="D8" s="19">
        <v>261146.90433255001</v>
      </c>
      <c r="E8" s="18">
        <v>1720.1350975299999</v>
      </c>
      <c r="F8" s="18">
        <v>263350.84491347999</v>
      </c>
      <c r="G8" s="19">
        <v>265070.98001100996</v>
      </c>
      <c r="H8" s="18">
        <v>258.52848337</v>
      </c>
      <c r="I8" s="18">
        <v>288799.13691403996</v>
      </c>
      <c r="J8" s="19">
        <v>289057.66539740999</v>
      </c>
      <c r="K8" s="18">
        <v>25.008832179999999</v>
      </c>
      <c r="L8" s="18">
        <v>315540.23443890002</v>
      </c>
      <c r="M8" s="19">
        <v>315565.24327108002</v>
      </c>
    </row>
    <row r="9" spans="1:14" ht="13.15" customHeight="1" x14ac:dyDescent="0.2">
      <c r="A9" s="39" t="s">
        <v>145</v>
      </c>
      <c r="B9" s="41">
        <v>0.37456784650555774</v>
      </c>
      <c r="C9" s="21">
        <v>0.90080466664701941</v>
      </c>
      <c r="D9" s="42">
        <v>0.88838723867967528</v>
      </c>
      <c r="E9" s="21">
        <v>0.26290692011899902</v>
      </c>
      <c r="F9" s="21">
        <v>0.91522992370665102</v>
      </c>
      <c r="G9" s="42">
        <v>0.90072704375453594</v>
      </c>
      <c r="H9" s="21">
        <v>5.463046107799796E-2</v>
      </c>
      <c r="I9" s="21">
        <v>0.92271344263565169</v>
      </c>
      <c r="J9" s="42">
        <v>0.90878374241521631</v>
      </c>
      <c r="K9" s="21">
        <v>6.9694571727294116E-3</v>
      </c>
      <c r="L9" s="21">
        <v>0.92354029480404776</v>
      </c>
      <c r="M9" s="42">
        <v>0.91501399650403248</v>
      </c>
    </row>
    <row r="10" spans="1:14" ht="13.15" customHeight="1" x14ac:dyDescent="0.2">
      <c r="A10" s="39" t="s">
        <v>353</v>
      </c>
      <c r="B10" s="40">
        <v>1026.65392447</v>
      </c>
      <c r="C10" s="18">
        <v>14250.450442679998</v>
      </c>
      <c r="D10" s="19">
        <v>15277.104367149997</v>
      </c>
      <c r="E10" s="18">
        <v>1487.7366173099999</v>
      </c>
      <c r="F10" s="18">
        <v>13556.282634789999</v>
      </c>
      <c r="G10" s="19">
        <v>15044.019252099999</v>
      </c>
      <c r="H10" s="18">
        <v>1343.9829206700001</v>
      </c>
      <c r="I10" s="18">
        <v>12584.57448424</v>
      </c>
      <c r="J10" s="19">
        <v>13928.55740491</v>
      </c>
      <c r="K10" s="18">
        <v>1581.7772239999999</v>
      </c>
      <c r="L10" s="18">
        <v>16846.51004669</v>
      </c>
      <c r="M10" s="19">
        <v>18429.287270690002</v>
      </c>
      <c r="N10" s="350"/>
    </row>
    <row r="11" spans="1:14" ht="13.15" customHeight="1" x14ac:dyDescent="0.2">
      <c r="A11" s="39" t="s">
        <v>145</v>
      </c>
      <c r="B11" s="41">
        <v>0.14801000849565638</v>
      </c>
      <c r="C11" s="21">
        <v>4.9649715290066468E-2</v>
      </c>
      <c r="D11" s="42">
        <v>5.1970689058870638E-2</v>
      </c>
      <c r="E11" s="21">
        <v>0.22738693755326297</v>
      </c>
      <c r="F11" s="21">
        <v>4.7112495597501587E-2</v>
      </c>
      <c r="G11" s="42">
        <v>5.1120477189043938E-2</v>
      </c>
      <c r="H11" s="21">
        <v>0.28400122756329332</v>
      </c>
      <c r="I11" s="21">
        <v>4.0207724200762164E-2</v>
      </c>
      <c r="J11" s="42">
        <v>4.3838917279229284E-2</v>
      </c>
      <c r="K11" s="21">
        <v>0.44080941245561261</v>
      </c>
      <c r="L11" s="21">
        <v>4.9307280520361374E-2</v>
      </c>
      <c r="M11" s="42">
        <v>5.3379219892522263E-2</v>
      </c>
    </row>
    <row r="12" spans="1:14" ht="13.15" customHeight="1" x14ac:dyDescent="0.2">
      <c r="A12" s="39" t="s">
        <v>355</v>
      </c>
      <c r="B12" s="40">
        <v>33.947900100000005</v>
      </c>
      <c r="C12" s="18">
        <v>14220.572479269998</v>
      </c>
      <c r="D12" s="19">
        <v>14254.520379369998</v>
      </c>
      <c r="E12" s="18">
        <v>92.417507690000008</v>
      </c>
      <c r="F12" s="18">
        <v>10835.698699060002</v>
      </c>
      <c r="G12" s="19">
        <v>10928.116206750001</v>
      </c>
      <c r="H12" s="18">
        <v>54.957735489999997</v>
      </c>
      <c r="I12" s="18">
        <v>11605.266077880002</v>
      </c>
      <c r="J12" s="19">
        <v>11660.223813370001</v>
      </c>
      <c r="K12" s="18">
        <v>217.34349823999901</v>
      </c>
      <c r="L12" s="18">
        <v>9276.999061030001</v>
      </c>
      <c r="M12" s="19">
        <v>9494.3425592700005</v>
      </c>
    </row>
    <row r="13" spans="1:14" ht="13.15" customHeight="1" x14ac:dyDescent="0.2">
      <c r="A13" s="39" t="s">
        <v>145</v>
      </c>
      <c r="B13" s="43">
        <v>4.8941798813116211E-3</v>
      </c>
      <c r="C13" s="44">
        <v>4.9545618062914222E-2</v>
      </c>
      <c r="D13" s="45">
        <v>4.8491993542476221E-2</v>
      </c>
      <c r="E13" s="44">
        <v>1.4125170951247367E-2</v>
      </c>
      <c r="F13" s="44">
        <v>3.7657580695847313E-2</v>
      </c>
      <c r="G13" s="45">
        <v>3.7134392472171464E-2</v>
      </c>
      <c r="H13" s="44">
        <v>1.1613290692323579E-2</v>
      </c>
      <c r="I13" s="44">
        <v>3.7078833163586296E-2</v>
      </c>
      <c r="J13" s="45">
        <v>3.6699535519122188E-2</v>
      </c>
      <c r="K13" s="44">
        <v>6.0569249769537356E-2</v>
      </c>
      <c r="L13" s="44">
        <v>2.7152424675590883E-2</v>
      </c>
      <c r="M13" s="45">
        <v>2.7499739504968448E-2</v>
      </c>
    </row>
    <row r="14" spans="1:14" ht="13.15" customHeight="1" x14ac:dyDescent="0.2">
      <c r="A14" s="46" t="s">
        <v>6</v>
      </c>
      <c r="B14" s="47">
        <v>6936.3817683999996</v>
      </c>
      <c r="C14" s="48">
        <v>287019.78167296998</v>
      </c>
      <c r="D14" s="49">
        <v>293956.16344137001</v>
      </c>
      <c r="E14" s="48">
        <v>6542.7532175699998</v>
      </c>
      <c r="F14" s="48">
        <v>287742.82624733</v>
      </c>
      <c r="G14" s="49">
        <v>294285.57946490002</v>
      </c>
      <c r="H14" s="48">
        <v>4732.3137727300009</v>
      </c>
      <c r="I14" s="48">
        <v>312988.97747615993</v>
      </c>
      <c r="J14" s="49">
        <v>317721.29124888993</v>
      </c>
      <c r="K14" s="48">
        <v>3588.347206989999</v>
      </c>
      <c r="L14" s="48">
        <v>341663.74354662001</v>
      </c>
      <c r="M14" s="49">
        <v>345252.09075361001</v>
      </c>
    </row>
    <row r="15" spans="1:14" ht="13.15" customHeight="1" x14ac:dyDescent="0.2">
      <c r="A15" s="1" t="s">
        <v>17</v>
      </c>
    </row>
    <row r="16" spans="1:14" ht="13.15" customHeight="1" x14ac:dyDescent="0.2">
      <c r="A16" s="570" t="s">
        <v>477</v>
      </c>
      <c r="B16" s="570"/>
      <c r="C16" s="570"/>
      <c r="D16" s="570"/>
      <c r="E16" s="570"/>
      <c r="J16" s="350"/>
      <c r="M16" s="350"/>
    </row>
  </sheetData>
  <mergeCells count="6">
    <mergeCell ref="B4:D4"/>
    <mergeCell ref="E4:G4"/>
    <mergeCell ref="A16:E16"/>
    <mergeCell ref="K4:M4"/>
    <mergeCell ref="A2:M2"/>
    <mergeCell ref="H4:J4"/>
  </mergeCells>
  <hyperlinks>
    <hyperlink ref="A2:B2" location="Índice!A1" display="Tabela 29 - Composição e evolução da estrutura do ativo agregado, a 31 de dezembro (2014-2017)"/>
  </hyperlinks>
  <pageMargins left="0.7" right="0.7" top="0.75" bottom="0.75" header="0.3" footer="0.3"/>
  <pageSetup paperSize="9" scale="57" orientation="landscape"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workbookViewId="0">
      <selection activeCell="D34" sqref="D34"/>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4" customFormat="1" ht="13.15" customHeight="1" x14ac:dyDescent="0.2"/>
    <row r="2" spans="1:6" s="34" customFormat="1" ht="13.15" customHeight="1" x14ac:dyDescent="0.2">
      <c r="A2" s="576" t="s">
        <v>492</v>
      </c>
      <c r="B2" s="576"/>
      <c r="C2" s="576"/>
      <c r="D2" s="576"/>
      <c r="E2" s="576"/>
      <c r="F2" s="56"/>
    </row>
    <row r="3" spans="1:6" s="34" customFormat="1" ht="13.15" customHeight="1" x14ac:dyDescent="0.2"/>
    <row r="4" spans="1:6" s="34" customFormat="1" ht="13.15" customHeight="1" x14ac:dyDescent="0.2">
      <c r="A4" s="11"/>
      <c r="B4" s="178">
        <v>2018</v>
      </c>
      <c r="C4" s="516">
        <v>2019</v>
      </c>
      <c r="D4" s="560">
        <v>2020</v>
      </c>
      <c r="E4" s="13">
        <v>2021</v>
      </c>
    </row>
    <row r="5" spans="1:6" s="34" customFormat="1" ht="13.15" customHeight="1" x14ac:dyDescent="0.2">
      <c r="A5" s="14" t="s">
        <v>333</v>
      </c>
      <c r="B5" s="15"/>
      <c r="C5" s="15"/>
      <c r="D5" s="15"/>
      <c r="E5" s="16"/>
    </row>
    <row r="6" spans="1:6" s="34" customFormat="1" ht="13.15" customHeight="1" x14ac:dyDescent="0.2">
      <c r="A6" s="17" t="s">
        <v>21</v>
      </c>
      <c r="B6" s="18">
        <v>19214</v>
      </c>
      <c r="C6" s="18">
        <v>16998.23439795</v>
      </c>
      <c r="D6" s="18">
        <v>32136.540485549998</v>
      </c>
      <c r="E6" s="19">
        <v>41506.097672889999</v>
      </c>
    </row>
    <row r="7" spans="1:6" s="34" customFormat="1" ht="13.15" customHeight="1" x14ac:dyDescent="0.2">
      <c r="A7" s="17" t="s">
        <v>223</v>
      </c>
      <c r="B7" s="520">
        <v>0</v>
      </c>
      <c r="C7" s="21">
        <v>-0.11532037066982403</v>
      </c>
      <c r="D7" s="21">
        <v>0.89058108819970672</v>
      </c>
      <c r="E7" s="20">
        <v>0.29155463051640429</v>
      </c>
    </row>
    <row r="8" spans="1:6" s="34" customFormat="1" ht="13.15" customHeight="1" x14ac:dyDescent="0.2">
      <c r="A8" s="17" t="s">
        <v>420</v>
      </c>
      <c r="B8" s="21">
        <v>7.3575419208338599E-2</v>
      </c>
      <c r="C8" s="21">
        <v>6.4127104359925816E-2</v>
      </c>
      <c r="D8" s="21">
        <v>0.1111769184241551</v>
      </c>
      <c r="E8" s="20">
        <v>0.14359106379726205</v>
      </c>
    </row>
    <row r="9" spans="1:6" s="34" customFormat="1" ht="13.15" customHeight="1" x14ac:dyDescent="0.2">
      <c r="A9" s="14" t="s">
        <v>334</v>
      </c>
      <c r="B9" s="22"/>
      <c r="C9" s="22"/>
      <c r="D9" s="22"/>
      <c r="E9" s="23"/>
    </row>
    <row r="10" spans="1:6" s="34" customFormat="1" ht="13.15" customHeight="1" x14ac:dyDescent="0.2">
      <c r="A10" s="17" t="s">
        <v>21</v>
      </c>
      <c r="B10" s="18">
        <v>34077</v>
      </c>
      <c r="C10" s="18">
        <v>32250.212920779999</v>
      </c>
      <c r="D10" s="18">
        <v>28504.574070520001</v>
      </c>
      <c r="E10" s="19">
        <v>26317.620372109996</v>
      </c>
    </row>
    <row r="11" spans="1:6" s="34" customFormat="1" ht="13.15" customHeight="1" x14ac:dyDescent="0.2">
      <c r="A11" s="17" t="s">
        <v>223</v>
      </c>
      <c r="B11" s="520">
        <v>0</v>
      </c>
      <c r="C11" s="21">
        <v>-5.3607626235290695E-2</v>
      </c>
      <c r="D11" s="21">
        <v>-0.1161430735189517</v>
      </c>
      <c r="E11" s="20">
        <v>-7.672290394515302E-2</v>
      </c>
    </row>
    <row r="12" spans="1:6" s="34" customFormat="1" ht="13.15" customHeight="1" x14ac:dyDescent="0.2">
      <c r="A12" s="17" t="s">
        <v>420</v>
      </c>
      <c r="B12" s="21">
        <v>0.13148972417833635</v>
      </c>
      <c r="C12" s="21">
        <v>0.1216663284658613</v>
      </c>
      <c r="D12" s="21">
        <v>9.86120677046253E-2</v>
      </c>
      <c r="E12" s="20">
        <v>9.1046263506290415E-2</v>
      </c>
    </row>
    <row r="13" spans="1:6" s="34" customFormat="1" ht="13.15" customHeight="1" x14ac:dyDescent="0.2">
      <c r="A13" s="14" t="s">
        <v>335</v>
      </c>
      <c r="B13" s="24"/>
      <c r="C13" s="24"/>
      <c r="D13" s="24"/>
      <c r="E13" s="25"/>
    </row>
    <row r="14" spans="1:6" s="34" customFormat="1" ht="13.15" customHeight="1" x14ac:dyDescent="0.2">
      <c r="A14" s="17" t="s">
        <v>21</v>
      </c>
      <c r="B14" s="18">
        <v>66155</v>
      </c>
      <c r="C14" s="18">
        <v>68564.207153680007</v>
      </c>
      <c r="D14" s="18">
        <v>71911.945075419993</v>
      </c>
      <c r="E14" s="19">
        <v>80365.869211150013</v>
      </c>
    </row>
    <row r="15" spans="1:6" s="34" customFormat="1" ht="13.15" customHeight="1" x14ac:dyDescent="0.2">
      <c r="A15" s="17" t="s">
        <v>223</v>
      </c>
      <c r="B15" s="520">
        <v>0</v>
      </c>
      <c r="C15" s="21">
        <v>3.6417612480991624E-2</v>
      </c>
      <c r="D15" s="21">
        <v>4.8826320039497606E-2</v>
      </c>
      <c r="E15" s="20">
        <v>0.11755938636986785</v>
      </c>
    </row>
    <row r="16" spans="1:6" s="34" customFormat="1" ht="13.15" customHeight="1" x14ac:dyDescent="0.2">
      <c r="A16" s="17" t="s">
        <v>420</v>
      </c>
      <c r="B16" s="21">
        <v>0.25332475578888519</v>
      </c>
      <c r="C16" s="21">
        <v>0.25866357437863491</v>
      </c>
      <c r="D16" s="21">
        <v>0.24878061952459291</v>
      </c>
      <c r="E16" s="20">
        <v>0.27802711649661965</v>
      </c>
    </row>
    <row r="17" spans="1:8" s="34" customFormat="1" ht="13.15" customHeight="1" x14ac:dyDescent="0.2">
      <c r="A17" s="14" t="s">
        <v>351</v>
      </c>
      <c r="B17" s="24"/>
      <c r="C17" s="24"/>
      <c r="D17" s="24"/>
      <c r="E17" s="25"/>
    </row>
    <row r="18" spans="1:8" s="34" customFormat="1" ht="13.15" customHeight="1" x14ac:dyDescent="0.2">
      <c r="A18" s="17" t="s">
        <v>21</v>
      </c>
      <c r="B18" s="18">
        <v>141701</v>
      </c>
      <c r="C18" s="18">
        <v>147259.32553853997</v>
      </c>
      <c r="D18" s="18">
        <v>156503.60576399</v>
      </c>
      <c r="E18" s="19">
        <v>167374.65601399</v>
      </c>
    </row>
    <row r="19" spans="1:8" s="34" customFormat="1" ht="13.15" customHeight="1" x14ac:dyDescent="0.2">
      <c r="A19" s="17" t="s">
        <v>223</v>
      </c>
      <c r="B19" s="520">
        <v>0</v>
      </c>
      <c r="C19" s="21">
        <v>3.9225732623904941E-2</v>
      </c>
      <c r="D19" s="21">
        <v>6.2775516536171194E-2</v>
      </c>
      <c r="E19" s="20">
        <v>6.9461979466426627E-2</v>
      </c>
    </row>
    <row r="20" spans="1:8" s="34" customFormat="1" ht="13.15" customHeight="1" x14ac:dyDescent="0.2">
      <c r="A20" s="17" t="s">
        <v>420</v>
      </c>
      <c r="B20" s="21">
        <v>0.54261010082443983</v>
      </c>
      <c r="C20" s="21">
        <v>0.55654676537000292</v>
      </c>
      <c r="D20" s="21">
        <v>0.54142693482930637</v>
      </c>
      <c r="E20" s="20">
        <v>0.57903552145898995</v>
      </c>
    </row>
    <row r="21" spans="1:8" s="34" customFormat="1" ht="13.15" customHeight="1" x14ac:dyDescent="0.2">
      <c r="A21" s="26" t="s">
        <v>523</v>
      </c>
      <c r="B21" s="27">
        <f>+B18+B14</f>
        <v>207856</v>
      </c>
      <c r="C21" s="27">
        <f>+C18+C14</f>
        <v>215823.53269221997</v>
      </c>
      <c r="D21" s="27">
        <f>+D18+D14</f>
        <v>228415.55083940999</v>
      </c>
      <c r="E21" s="28">
        <f>+E18+E14</f>
        <v>247740.52522514001</v>
      </c>
    </row>
    <row r="22" spans="1:8" s="34" customFormat="1" ht="13.15" customHeight="1" x14ac:dyDescent="0.2">
      <c r="A22" s="505" t="s">
        <v>341</v>
      </c>
      <c r="B22" s="27">
        <v>0</v>
      </c>
      <c r="C22" s="44">
        <f>+C21/B21-1</f>
        <v>3.8331983162477767E-2</v>
      </c>
      <c r="D22" s="44">
        <f>+D21/C21-1</f>
        <v>5.8344046129330751E-2</v>
      </c>
      <c r="E22" s="31">
        <f>+E21/D21-1</f>
        <v>8.4604460224849909E-2</v>
      </c>
    </row>
    <row r="23" spans="1:8" s="34" customFormat="1" ht="13.15" customHeight="1" x14ac:dyDescent="0.2">
      <c r="A23" s="26" t="s">
        <v>350</v>
      </c>
      <c r="B23" s="27">
        <v>261147</v>
      </c>
      <c r="C23" s="27">
        <v>265070.98001095001</v>
      </c>
      <c r="D23" s="27">
        <v>289057.66539548</v>
      </c>
      <c r="E23" s="28">
        <v>315565.24327014002</v>
      </c>
    </row>
    <row r="24" spans="1:8" s="34" customFormat="1" ht="13.15" customHeight="1" x14ac:dyDescent="0.2">
      <c r="A24" s="29" t="s">
        <v>341</v>
      </c>
      <c r="B24" s="30">
        <v>0</v>
      </c>
      <c r="C24" s="44">
        <v>1.5025943284625143E-2</v>
      </c>
      <c r="D24" s="44">
        <v>9.0491555822290071E-2</v>
      </c>
      <c r="E24" s="31">
        <v>9.1703424776482523E-2</v>
      </c>
    </row>
    <row r="25" spans="1:8" ht="13.15" customHeight="1" x14ac:dyDescent="0.25">
      <c r="A25" s="1" t="s">
        <v>17</v>
      </c>
      <c r="B25" s="1"/>
      <c r="C25" s="1"/>
      <c r="D25" s="1"/>
    </row>
    <row r="26" spans="1:8" ht="13.15" customHeight="1" x14ac:dyDescent="0.25">
      <c r="A26" s="570" t="s">
        <v>477</v>
      </c>
      <c r="B26" s="570"/>
      <c r="C26" s="570"/>
      <c r="D26" s="570"/>
      <c r="E26" s="570"/>
      <c r="F26" s="570"/>
      <c r="G26" s="33"/>
      <c r="H26" s="33"/>
    </row>
    <row r="27" spans="1:8" ht="33" customHeight="1" x14ac:dyDescent="0.25">
      <c r="A27" s="3"/>
      <c r="B27" s="510"/>
      <c r="C27" s="510"/>
      <c r="D27" s="510"/>
      <c r="E27" s="510"/>
      <c r="F27" s="7"/>
    </row>
  </sheetData>
  <mergeCells count="2">
    <mergeCell ref="A2:E2"/>
    <mergeCell ref="A26:F26"/>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9"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workbookViewId="0">
      <selection activeCell="E11" sqref="E11"/>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8" s="34" customFormat="1" ht="13.15" customHeight="1" x14ac:dyDescent="0.2"/>
    <row r="2" spans="1:8" s="34" customFormat="1" ht="13.15" customHeight="1" x14ac:dyDescent="0.2">
      <c r="A2" s="576" t="s">
        <v>493</v>
      </c>
      <c r="B2" s="576"/>
      <c r="C2" s="576"/>
      <c r="D2" s="576"/>
      <c r="E2" s="576"/>
      <c r="F2" s="56"/>
    </row>
    <row r="3" spans="1:8" s="34" customFormat="1" ht="13.15" customHeight="1" x14ac:dyDescent="0.2"/>
    <row r="4" spans="1:8" s="34" customFormat="1" ht="13.15" customHeight="1" x14ac:dyDescent="0.2">
      <c r="A4" s="11"/>
      <c r="B4" s="509">
        <v>2018</v>
      </c>
      <c r="C4" s="516">
        <v>2019</v>
      </c>
      <c r="D4" s="560">
        <v>2020</v>
      </c>
      <c r="E4" s="13">
        <v>2021</v>
      </c>
    </row>
    <row r="5" spans="1:8" s="34" customFormat="1" ht="13.15" customHeight="1" x14ac:dyDescent="0.2">
      <c r="A5" s="14" t="s">
        <v>335</v>
      </c>
      <c r="B5" s="24"/>
      <c r="C5" s="24"/>
      <c r="D5" s="24"/>
      <c r="E5" s="25"/>
    </row>
    <row r="6" spans="1:8" s="34" customFormat="1" ht="13.15" customHeight="1" x14ac:dyDescent="0.2">
      <c r="A6" s="17" t="s">
        <v>21</v>
      </c>
      <c r="B6" s="18">
        <v>66155</v>
      </c>
      <c r="C6" s="18">
        <v>68564.207153680007</v>
      </c>
      <c r="D6" s="18">
        <v>71911.945075419993</v>
      </c>
      <c r="E6" s="19">
        <v>80365.869211150013</v>
      </c>
    </row>
    <row r="7" spans="1:8" s="34" customFormat="1" ht="13.15" customHeight="1" x14ac:dyDescent="0.2">
      <c r="A7" s="17" t="s">
        <v>223</v>
      </c>
      <c r="B7" s="18">
        <v>0</v>
      </c>
      <c r="C7" s="21">
        <v>3.6417612480991624E-2</v>
      </c>
      <c r="D7" s="21">
        <v>4.8826320039497606E-2</v>
      </c>
      <c r="E7" s="20">
        <v>0.11755938636986785</v>
      </c>
    </row>
    <row r="8" spans="1:8" s="34" customFormat="1" ht="13.15" customHeight="1" x14ac:dyDescent="0.2">
      <c r="A8" s="17" t="s">
        <v>420</v>
      </c>
      <c r="B8" s="21">
        <v>0.31827322761912091</v>
      </c>
      <c r="C8" s="21">
        <v>0.31768789986103069</v>
      </c>
      <c r="D8" s="21">
        <v>0.31482946240371551</v>
      </c>
      <c r="E8" s="20">
        <v>0.32439532909731117</v>
      </c>
      <c r="F8" s="350"/>
      <c r="G8" s="350"/>
    </row>
    <row r="9" spans="1:8" s="34" customFormat="1" ht="13.15" customHeight="1" x14ac:dyDescent="0.2">
      <c r="A9" s="14" t="s">
        <v>351</v>
      </c>
      <c r="B9" s="24"/>
      <c r="C9" s="24"/>
      <c r="D9" s="24"/>
      <c r="E9" s="25"/>
    </row>
    <row r="10" spans="1:8" s="34" customFormat="1" ht="13.15" customHeight="1" x14ac:dyDescent="0.2">
      <c r="A10" s="17" t="s">
        <v>21</v>
      </c>
      <c r="B10" s="18">
        <v>141701</v>
      </c>
      <c r="C10" s="18">
        <v>147259.32553853997</v>
      </c>
      <c r="D10" s="18">
        <v>156503.60576399</v>
      </c>
      <c r="E10" s="19">
        <v>167374.65601399</v>
      </c>
    </row>
    <row r="11" spans="1:8" s="34" customFormat="1" ht="13.15" customHeight="1" x14ac:dyDescent="0.2">
      <c r="A11" s="17" t="s">
        <v>223</v>
      </c>
      <c r="B11" s="18">
        <v>0</v>
      </c>
      <c r="C11" s="21">
        <v>3.9225732623904941E-2</v>
      </c>
      <c r="D11" s="21">
        <v>6.2775516536171194E-2</v>
      </c>
      <c r="E11" s="20">
        <v>6.9461979466426627E-2</v>
      </c>
    </row>
    <row r="12" spans="1:8" s="34" customFormat="1" ht="13.15" customHeight="1" x14ac:dyDescent="0.2">
      <c r="A12" s="17" t="s">
        <v>420</v>
      </c>
      <c r="B12" s="21">
        <v>0.68172677238087909</v>
      </c>
      <c r="C12" s="21">
        <v>0.68231673357546696</v>
      </c>
      <c r="D12" s="21">
        <v>0.68517053759628455</v>
      </c>
      <c r="E12" s="20">
        <v>0.67560467090268883</v>
      </c>
    </row>
    <row r="13" spans="1:8" s="34" customFormat="1" ht="13.15" customHeight="1" x14ac:dyDescent="0.2">
      <c r="A13" s="26" t="s">
        <v>350</v>
      </c>
      <c r="B13" s="27">
        <v>207856</v>
      </c>
      <c r="C13" s="27">
        <v>215822.53269221997</v>
      </c>
      <c r="D13" s="27">
        <v>228415.55083940999</v>
      </c>
      <c r="E13" s="28">
        <v>247740.52522514001</v>
      </c>
    </row>
    <row r="14" spans="1:8" s="34" customFormat="1" ht="13.15" customHeight="1" x14ac:dyDescent="0.2">
      <c r="A14" s="29" t="s">
        <v>341</v>
      </c>
      <c r="B14" s="521">
        <v>0</v>
      </c>
      <c r="C14" s="44">
        <v>3.8331983162477767E-2</v>
      </c>
      <c r="D14" s="44">
        <v>5.8344046129330751E-2</v>
      </c>
      <c r="E14" s="31">
        <v>8.4604460224849909E-2</v>
      </c>
    </row>
    <row r="15" spans="1:8" ht="13.15" customHeight="1" x14ac:dyDescent="0.25">
      <c r="A15" s="1" t="s">
        <v>17</v>
      </c>
      <c r="B15" s="1"/>
      <c r="C15" s="1"/>
      <c r="D15" s="1"/>
    </row>
    <row r="16" spans="1:8" ht="13.15" customHeight="1" x14ac:dyDescent="0.25">
      <c r="A16" s="570" t="s">
        <v>477</v>
      </c>
      <c r="B16" s="570"/>
      <c r="C16" s="570"/>
      <c r="D16" s="570"/>
      <c r="E16" s="570"/>
      <c r="F16" s="570"/>
      <c r="G16" s="570"/>
      <c r="H16" s="570"/>
    </row>
    <row r="17" spans="1:6" ht="33" customHeight="1" x14ac:dyDescent="0.25">
      <c r="A17" s="3"/>
      <c r="B17" s="510"/>
      <c r="C17" s="510"/>
      <c r="D17" s="510"/>
      <c r="E17" s="510"/>
      <c r="F17" s="7"/>
    </row>
  </sheetData>
  <mergeCells count="2">
    <mergeCell ref="A2:E2"/>
    <mergeCell ref="A16:H16"/>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0"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E11" sqref="E11"/>
    </sheetView>
  </sheetViews>
  <sheetFormatPr defaultColWidth="9.28515625" defaultRowHeight="15" x14ac:dyDescent="0.25"/>
  <cols>
    <col min="1" max="1" width="50.7109375" style="2" customWidth="1"/>
    <col min="2" max="5" width="14.28515625" style="2" customWidth="1"/>
    <col min="6" max="16384" width="9.28515625" style="2"/>
  </cols>
  <sheetData>
    <row r="1" spans="1:6" s="34" customFormat="1" ht="13.15" customHeight="1" x14ac:dyDescent="0.2"/>
    <row r="2" spans="1:6" s="34" customFormat="1" ht="13.15" customHeight="1" x14ac:dyDescent="0.2">
      <c r="A2" s="576" t="s">
        <v>494</v>
      </c>
      <c r="B2" s="576"/>
      <c r="C2" s="576"/>
      <c r="D2" s="576"/>
      <c r="E2" s="576"/>
      <c r="F2" s="56"/>
    </row>
    <row r="3" spans="1:6" s="34" customFormat="1" ht="13.15" customHeight="1" x14ac:dyDescent="0.2"/>
    <row r="4" spans="1:6" s="34" customFormat="1" ht="13.15" customHeight="1" x14ac:dyDescent="0.2">
      <c r="A4" s="11"/>
      <c r="B4" s="178">
        <v>2018</v>
      </c>
      <c r="C4" s="516">
        <v>2019</v>
      </c>
      <c r="D4" s="560">
        <v>2020</v>
      </c>
      <c r="E4" s="13">
        <v>2021</v>
      </c>
    </row>
    <row r="5" spans="1:6" s="34" customFormat="1" ht="13.15" customHeight="1" x14ac:dyDescent="0.2">
      <c r="A5" s="14" t="s">
        <v>269</v>
      </c>
      <c r="B5" s="15"/>
      <c r="C5" s="15"/>
      <c r="D5" s="15"/>
      <c r="E5" s="16"/>
    </row>
    <row r="6" spans="1:6" s="34" customFormat="1" ht="13.15" customHeight="1" x14ac:dyDescent="0.2">
      <c r="A6" s="17" t="s">
        <v>21</v>
      </c>
      <c r="B6" s="18">
        <v>111340.5744744</v>
      </c>
      <c r="C6" s="18">
        <v>123071.65280547</v>
      </c>
      <c r="D6" s="18">
        <v>141718.0457438</v>
      </c>
      <c r="E6" s="19">
        <v>160553.15419866997</v>
      </c>
    </row>
    <row r="7" spans="1:6" s="34" customFormat="1" ht="13.15" customHeight="1" x14ac:dyDescent="0.2">
      <c r="A7" s="17" t="s">
        <v>326</v>
      </c>
      <c r="B7" s="520">
        <v>0</v>
      </c>
      <c r="C7" s="21">
        <v>0.1053621142736898</v>
      </c>
      <c r="D7" s="21">
        <v>0.15150843035969408</v>
      </c>
      <c r="E7" s="20">
        <v>0.13290550512473454</v>
      </c>
    </row>
    <row r="8" spans="1:6" s="34" customFormat="1" ht="13.15" customHeight="1" x14ac:dyDescent="0.2">
      <c r="A8" s="17" t="s">
        <v>420</v>
      </c>
      <c r="B8" s="21">
        <v>0.4263522906063929</v>
      </c>
      <c r="C8" s="21">
        <v>0.46429697473805509</v>
      </c>
      <c r="D8" s="21">
        <v>0.49027603861357921</v>
      </c>
      <c r="E8" s="20">
        <v>0.50877959170514953</v>
      </c>
    </row>
    <row r="9" spans="1:6" s="34" customFormat="1" ht="13.15" customHeight="1" x14ac:dyDescent="0.2">
      <c r="A9" s="14" t="s">
        <v>438</v>
      </c>
      <c r="B9" s="22"/>
      <c r="C9" s="22"/>
      <c r="D9" s="22"/>
      <c r="E9" s="23"/>
    </row>
    <row r="10" spans="1:6" s="34" customFormat="1" ht="13.15" customHeight="1" x14ac:dyDescent="0.2">
      <c r="A10" s="17" t="s">
        <v>21</v>
      </c>
      <c r="B10" s="18">
        <v>141007.33330551002</v>
      </c>
      <c r="C10" s="18">
        <v>135169.85671608002</v>
      </c>
      <c r="D10" s="18">
        <v>142559.6553139</v>
      </c>
      <c r="E10" s="19">
        <v>149375.62831590997</v>
      </c>
    </row>
    <row r="11" spans="1:6" s="34" customFormat="1" ht="13.15" customHeight="1" x14ac:dyDescent="0.2">
      <c r="A11" s="17" t="s">
        <v>326</v>
      </c>
      <c r="B11" s="520">
        <v>0</v>
      </c>
      <c r="C11" s="21">
        <v>-4.1398390087857284E-2</v>
      </c>
      <c r="D11" s="21">
        <v>5.4670462611660753E-2</v>
      </c>
      <c r="E11" s="20">
        <v>4.7811374031467624E-2</v>
      </c>
    </row>
    <row r="12" spans="1:6" s="34" customFormat="1" ht="13.15" customHeight="1" x14ac:dyDescent="0.2">
      <c r="A12" s="17" t="s">
        <v>420</v>
      </c>
      <c r="B12" s="21">
        <v>0.5399540987721968</v>
      </c>
      <c r="C12" s="21">
        <v>0.50993834988346698</v>
      </c>
      <c r="D12" s="21">
        <v>0.49318760152656099</v>
      </c>
      <c r="E12" s="20">
        <v>0.47335894186934896</v>
      </c>
    </row>
    <row r="13" spans="1:6" s="34" customFormat="1" ht="13.15" customHeight="1" x14ac:dyDescent="0.2">
      <c r="A13" s="14" t="s">
        <v>270</v>
      </c>
      <c r="B13" s="24"/>
      <c r="C13" s="24"/>
      <c r="D13" s="24"/>
      <c r="E13" s="25"/>
    </row>
    <row r="14" spans="1:6" s="34" customFormat="1" ht="13.15" customHeight="1" x14ac:dyDescent="0.2">
      <c r="A14" s="17" t="s">
        <v>21</v>
      </c>
      <c r="B14" s="18">
        <v>8798.9816059600016</v>
      </c>
      <c r="C14" s="18">
        <v>6829.4676798499995</v>
      </c>
      <c r="D14" s="18">
        <v>4779.9615287800007</v>
      </c>
      <c r="E14" s="19">
        <v>5636.4579475700002</v>
      </c>
    </row>
    <row r="15" spans="1:6" s="34" customFormat="1" ht="13.15" customHeight="1" x14ac:dyDescent="0.2">
      <c r="A15" s="17" t="s">
        <v>326</v>
      </c>
      <c r="B15" s="520">
        <v>0</v>
      </c>
      <c r="C15" s="21">
        <v>-0.22383430427629825</v>
      </c>
      <c r="D15" s="21">
        <v>-0.30009749619534232</v>
      </c>
      <c r="E15" s="20">
        <v>0.17918479335723969</v>
      </c>
    </row>
    <row r="16" spans="1:6" s="34" customFormat="1" ht="13.15" customHeight="1" x14ac:dyDescent="0.2">
      <c r="A16" s="17" t="s">
        <v>420</v>
      </c>
      <c r="B16" s="44">
        <v>3.3693610621410262E-2</v>
      </c>
      <c r="C16" s="44">
        <v>2.5764675378477944E-2</v>
      </c>
      <c r="D16" s="44">
        <v>1.6536359859859923E-2</v>
      </c>
      <c r="E16" s="31">
        <v>1.7861466425501505E-2</v>
      </c>
    </row>
    <row r="17" spans="1:8" s="34" customFormat="1" ht="13.15" customHeight="1" x14ac:dyDescent="0.2">
      <c r="A17" s="55" t="s">
        <v>356</v>
      </c>
      <c r="B17" s="48">
        <v>261146.88938587002</v>
      </c>
      <c r="C17" s="48">
        <v>265070.97720140003</v>
      </c>
      <c r="D17" s="48">
        <v>289057.66258647997</v>
      </c>
      <c r="E17" s="49">
        <v>315565.24046214996</v>
      </c>
    </row>
    <row r="18" spans="1:8" ht="13.15" customHeight="1" x14ac:dyDescent="0.25">
      <c r="A18" s="1" t="s">
        <v>17</v>
      </c>
    </row>
    <row r="19" spans="1:8" ht="13.15" customHeight="1" x14ac:dyDescent="0.25">
      <c r="A19" s="570" t="s">
        <v>477</v>
      </c>
      <c r="B19" s="570"/>
      <c r="C19" s="570"/>
      <c r="D19" s="570"/>
      <c r="E19" s="570"/>
      <c r="F19" s="570"/>
      <c r="G19" s="570"/>
      <c r="H19" s="570"/>
    </row>
  </sheetData>
  <mergeCells count="2">
    <mergeCell ref="A2:E2"/>
    <mergeCell ref="A19:H19"/>
  </mergeCells>
  <hyperlinks>
    <hyperlink ref="A2:I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workbookViewId="0">
      <selection activeCell="H29" sqref="H29"/>
    </sheetView>
  </sheetViews>
  <sheetFormatPr defaultColWidth="9.28515625" defaultRowHeight="15" x14ac:dyDescent="0.25"/>
  <cols>
    <col min="1" max="1" width="50.7109375" style="2" customWidth="1"/>
    <col min="2" max="5" width="14.28515625" style="2" customWidth="1"/>
    <col min="6" max="16384" width="9.28515625" style="2"/>
  </cols>
  <sheetData>
    <row r="1" spans="1:5" s="34" customFormat="1" ht="13.15" customHeight="1" x14ac:dyDescent="0.2"/>
    <row r="2" spans="1:5" s="34" customFormat="1" ht="13.15" customHeight="1" x14ac:dyDescent="0.2">
      <c r="A2" s="576" t="s">
        <v>495</v>
      </c>
      <c r="B2" s="576"/>
      <c r="C2" s="576"/>
      <c r="D2" s="576"/>
      <c r="E2" s="576"/>
    </row>
    <row r="3" spans="1:5" s="34" customFormat="1" ht="13.15" customHeight="1" x14ac:dyDescent="0.2"/>
    <row r="4" spans="1:5" s="34" customFormat="1" ht="13.15" customHeight="1" x14ac:dyDescent="0.2">
      <c r="A4" s="11"/>
      <c r="B4" s="517">
        <v>2018</v>
      </c>
      <c r="C4" s="517">
        <v>2019</v>
      </c>
      <c r="D4" s="560">
        <v>2020</v>
      </c>
      <c r="E4" s="502">
        <v>2021</v>
      </c>
    </row>
    <row r="5" spans="1:5" s="34" customFormat="1" ht="13.15" customHeight="1" x14ac:dyDescent="0.2">
      <c r="A5" s="51" t="s">
        <v>267</v>
      </c>
      <c r="B5" s="22"/>
      <c r="C5" s="22"/>
      <c r="D5" s="22"/>
      <c r="E5" s="23"/>
    </row>
    <row r="6" spans="1:5" s="34" customFormat="1" ht="13.15" customHeight="1" x14ac:dyDescent="0.2">
      <c r="A6" s="17" t="s">
        <v>21</v>
      </c>
      <c r="B6" s="18">
        <v>731.02512882999997</v>
      </c>
      <c r="C6" s="18">
        <v>449.21130027999993</v>
      </c>
      <c r="D6" s="18">
        <v>714.84451617000002</v>
      </c>
      <c r="E6" s="19">
        <v>1443.9567546399999</v>
      </c>
    </row>
    <row r="7" spans="1:5" s="34" customFormat="1" ht="13.15" customHeight="1" x14ac:dyDescent="0.2">
      <c r="A7" s="17" t="s">
        <v>223</v>
      </c>
      <c r="B7" s="520">
        <v>0</v>
      </c>
      <c r="C7" s="21">
        <v>-0.3855049812050112</v>
      </c>
      <c r="D7" s="21">
        <v>0.5913324436059979</v>
      </c>
      <c r="E7" s="20">
        <v>1.0199591966885939</v>
      </c>
    </row>
    <row r="8" spans="1:5" s="34" customFormat="1" ht="13.15" customHeight="1" x14ac:dyDescent="0.2">
      <c r="A8" s="17" t="s">
        <v>421</v>
      </c>
      <c r="B8" s="21">
        <v>4.7851026690758636E-2</v>
      </c>
      <c r="C8" s="21">
        <v>2.9859792968378068E-2</v>
      </c>
      <c r="D8" s="21">
        <v>5.1322222064289866E-2</v>
      </c>
      <c r="E8" s="20">
        <v>0.10366879445325659</v>
      </c>
    </row>
    <row r="9" spans="1:5" s="34" customFormat="1" ht="13.15" customHeight="1" x14ac:dyDescent="0.2">
      <c r="A9" s="14" t="s">
        <v>364</v>
      </c>
      <c r="B9" s="24"/>
      <c r="C9" s="24"/>
      <c r="D9" s="24"/>
      <c r="E9" s="25"/>
    </row>
    <row r="10" spans="1:5" s="34" customFormat="1" ht="13.15" customHeight="1" x14ac:dyDescent="0.2">
      <c r="A10" s="17" t="s">
        <v>21</v>
      </c>
      <c r="B10" s="18">
        <v>8847.1499925799999</v>
      </c>
      <c r="C10" s="18">
        <v>8324.827696100001</v>
      </c>
      <c r="D10" s="18">
        <v>6509.3538583500003</v>
      </c>
      <c r="E10" s="19">
        <v>6217.3467872299998</v>
      </c>
    </row>
    <row r="11" spans="1:5" s="34" customFormat="1" ht="13.15" customHeight="1" x14ac:dyDescent="0.2">
      <c r="A11" s="17" t="s">
        <v>223</v>
      </c>
      <c r="B11" s="520">
        <v>0</v>
      </c>
      <c r="C11" s="21">
        <v>-5.9038480970489249E-2</v>
      </c>
      <c r="D11" s="21">
        <v>-0.21807944909184251</v>
      </c>
      <c r="E11" s="20">
        <v>-4.485960933671207E-2</v>
      </c>
    </row>
    <row r="12" spans="1:5" s="34" customFormat="1" ht="13.15" customHeight="1" x14ac:dyDescent="0.2">
      <c r="A12" s="17" t="s">
        <v>421</v>
      </c>
      <c r="B12" s="21">
        <v>0.57911170729472927</v>
      </c>
      <c r="C12" s="21">
        <v>0.55436460001790633</v>
      </c>
      <c r="D12" s="21">
        <v>0.46733869625689789</v>
      </c>
      <c r="E12" s="20">
        <v>0.44637406491488513</v>
      </c>
    </row>
    <row r="13" spans="1:5" s="34" customFormat="1" ht="13.15" customHeight="1" x14ac:dyDescent="0.2">
      <c r="A13" s="14" t="s">
        <v>268</v>
      </c>
      <c r="B13" s="24"/>
      <c r="C13" s="24"/>
      <c r="D13" s="24"/>
      <c r="E13" s="25"/>
    </row>
    <row r="14" spans="1:5" s="34" customFormat="1" ht="13.15" customHeight="1" x14ac:dyDescent="0.2">
      <c r="A14" s="17" t="s">
        <v>21</v>
      </c>
      <c r="B14" s="18">
        <v>615.05519100000004</v>
      </c>
      <c r="C14" s="18">
        <v>79.788974999999994</v>
      </c>
      <c r="D14" s="18">
        <v>77.812893000000003</v>
      </c>
      <c r="E14" s="19">
        <v>194.00700900000001</v>
      </c>
    </row>
    <row r="15" spans="1:5" s="34" customFormat="1" ht="13.15" customHeight="1" x14ac:dyDescent="0.2">
      <c r="A15" s="17" t="s">
        <v>223</v>
      </c>
      <c r="B15" s="520">
        <v>0</v>
      </c>
      <c r="C15" s="21">
        <v>-0.87027347111683839</v>
      </c>
      <c r="D15" s="21">
        <v>-2.4766353998155632E-2</v>
      </c>
      <c r="E15" s="20">
        <v>1.4932501738497246</v>
      </c>
    </row>
    <row r="16" spans="1:5" s="34" customFormat="1" ht="13.15" customHeight="1" x14ac:dyDescent="0.2">
      <c r="A16" s="17" t="s">
        <v>421</v>
      </c>
      <c r="B16" s="21">
        <v>4.0259932525075814E-2</v>
      </c>
      <c r="C16" s="21">
        <v>5.3037006708737235E-3</v>
      </c>
      <c r="D16" s="21">
        <v>5.5865723016347646E-3</v>
      </c>
      <c r="E16" s="20">
        <v>1.3928722362274932E-2</v>
      </c>
    </row>
    <row r="17" spans="1:8" s="34" customFormat="1" ht="13.15" customHeight="1" x14ac:dyDescent="0.2">
      <c r="A17" s="14" t="s">
        <v>365</v>
      </c>
      <c r="B17" s="24"/>
      <c r="C17" s="24"/>
      <c r="D17" s="24"/>
      <c r="E17" s="25"/>
    </row>
    <row r="18" spans="1:8" s="34" customFormat="1" ht="13.15" customHeight="1" x14ac:dyDescent="0.2">
      <c r="A18" s="17" t="s">
        <v>21</v>
      </c>
      <c r="B18" s="18">
        <v>5083.8740547399993</v>
      </c>
      <c r="C18" s="18">
        <v>6190.1912807200006</v>
      </c>
      <c r="D18" s="18">
        <v>6626.5461373899998</v>
      </c>
      <c r="E18" s="19">
        <v>10573.976719819999</v>
      </c>
      <c r="G18" s="503"/>
    </row>
    <row r="19" spans="1:8" s="34" customFormat="1" ht="13.15" customHeight="1" x14ac:dyDescent="0.2">
      <c r="A19" s="17" t="s">
        <v>223</v>
      </c>
      <c r="B19" s="520">
        <v>0</v>
      </c>
      <c r="C19" s="21">
        <v>0.21761302779491865</v>
      </c>
      <c r="D19" s="21">
        <v>7.049133651638062E-2</v>
      </c>
      <c r="E19" s="20">
        <v>0.59569955457742796</v>
      </c>
    </row>
    <row r="20" spans="1:8" s="34" customFormat="1" ht="13.15" customHeight="1" x14ac:dyDescent="0.2">
      <c r="A20" s="17" t="s">
        <v>421</v>
      </c>
      <c r="B20" s="21">
        <v>0.33277733348943633</v>
      </c>
      <c r="C20" s="21">
        <v>0.41147190634284175</v>
      </c>
      <c r="D20" s="21">
        <v>0.4757525093771775</v>
      </c>
      <c r="E20" s="20">
        <v>0.75915806730225577</v>
      </c>
    </row>
    <row r="21" spans="1:8" s="34" customFormat="1" ht="13.15" customHeight="1" x14ac:dyDescent="0.2">
      <c r="A21" s="26" t="s">
        <v>366</v>
      </c>
      <c r="B21" s="27">
        <v>15277.104367149999</v>
      </c>
      <c r="C21" s="27">
        <v>15044.019252100003</v>
      </c>
      <c r="D21" s="27">
        <v>13928.55740491</v>
      </c>
      <c r="E21" s="28">
        <v>18429.287270689998</v>
      </c>
      <c r="G21" s="503"/>
    </row>
    <row r="22" spans="1:8" s="34" customFormat="1" ht="13.15" customHeight="1" x14ac:dyDescent="0.2">
      <c r="A22" s="29" t="s">
        <v>341</v>
      </c>
      <c r="B22" s="521">
        <v>0</v>
      </c>
      <c r="C22" s="44">
        <v>-1.5257152759340586E-2</v>
      </c>
      <c r="D22" s="44">
        <v>-7.4146531488537892E-2</v>
      </c>
      <c r="E22" s="31">
        <v>0.32312964903267249</v>
      </c>
    </row>
    <row r="23" spans="1:8" ht="13.15" customHeight="1" x14ac:dyDescent="0.25">
      <c r="A23" s="1" t="s">
        <v>17</v>
      </c>
    </row>
    <row r="24" spans="1:8" ht="13.15" customHeight="1" x14ac:dyDescent="0.25">
      <c r="A24" s="570" t="s">
        <v>477</v>
      </c>
      <c r="B24" s="570"/>
      <c r="C24" s="570"/>
      <c r="D24" s="570"/>
      <c r="E24" s="570"/>
      <c r="F24" s="570"/>
      <c r="G24" s="570"/>
      <c r="H24" s="570"/>
    </row>
    <row r="25" spans="1:8" x14ac:dyDescent="0.25">
      <c r="D25" s="7"/>
      <c r="E25" s="7"/>
    </row>
  </sheetData>
  <mergeCells count="2">
    <mergeCell ref="A24:H24"/>
    <mergeCell ref="A2:E2"/>
  </mergeCells>
  <hyperlinks>
    <hyperlink ref="A2:E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selection activeCell="I3" sqref="I3"/>
    </sheetView>
  </sheetViews>
  <sheetFormatPr defaultColWidth="9.28515625" defaultRowHeight="15" x14ac:dyDescent="0.25"/>
  <cols>
    <col min="1" max="1" width="78.28515625" style="2" customWidth="1"/>
    <col min="2" max="5" width="14.28515625" style="2" customWidth="1"/>
    <col min="6" max="16384" width="9.28515625" style="2"/>
  </cols>
  <sheetData>
    <row r="1" spans="1:5" s="34" customFormat="1" ht="13.15" customHeight="1" x14ac:dyDescent="0.2"/>
    <row r="2" spans="1:5" s="34" customFormat="1" ht="13.15" customHeight="1" x14ac:dyDescent="0.2">
      <c r="A2" s="576" t="s">
        <v>496</v>
      </c>
      <c r="B2" s="576"/>
      <c r="C2" s="576"/>
      <c r="D2" s="576"/>
      <c r="E2" s="576"/>
    </row>
    <row r="3" spans="1:5" s="34" customFormat="1" ht="13.15" customHeight="1" x14ac:dyDescent="0.2"/>
    <row r="4" spans="1:5" s="34" customFormat="1" ht="13.15" customHeight="1" x14ac:dyDescent="0.2">
      <c r="A4" s="11"/>
      <c r="B4" s="12">
        <v>2018</v>
      </c>
      <c r="C4" s="12">
        <v>2019</v>
      </c>
      <c r="D4" s="12">
        <v>2020</v>
      </c>
      <c r="E4" s="13">
        <v>2021</v>
      </c>
    </row>
    <row r="5" spans="1:5" s="34" customFormat="1" ht="13.15" customHeight="1" x14ac:dyDescent="0.2">
      <c r="A5" s="14" t="s">
        <v>289</v>
      </c>
      <c r="B5" s="22"/>
      <c r="C5" s="22"/>
      <c r="D5" s="22"/>
      <c r="E5" s="23"/>
    </row>
    <row r="6" spans="1:5" s="34" customFormat="1" ht="13.15" customHeight="1" x14ac:dyDescent="0.2">
      <c r="A6" s="17" t="s">
        <v>21</v>
      </c>
      <c r="B6" s="18">
        <v>341.28758590999996</v>
      </c>
      <c r="C6" s="18">
        <v>835.27427366000006</v>
      </c>
      <c r="D6" s="18">
        <v>1115.4925189499997</v>
      </c>
      <c r="E6" s="19">
        <v>801.32335450999983</v>
      </c>
    </row>
    <row r="7" spans="1:5" s="34" customFormat="1" ht="13.15" customHeight="1" x14ac:dyDescent="0.2">
      <c r="A7" s="17" t="s">
        <v>223</v>
      </c>
      <c r="B7" s="520">
        <v>0</v>
      </c>
      <c r="C7" s="21">
        <v>1.447420615762649</v>
      </c>
      <c r="D7" s="21">
        <v>0.3354805171505415</v>
      </c>
      <c r="E7" s="20">
        <v>-0.28164165971791877</v>
      </c>
    </row>
    <row r="8" spans="1:5" s="34" customFormat="1" ht="13.15" customHeight="1" x14ac:dyDescent="0.2">
      <c r="A8" s="17" t="s">
        <v>422</v>
      </c>
      <c r="B8" s="21">
        <v>4.1259463224451405E-2</v>
      </c>
      <c r="C8" s="21">
        <v>0.10221049690056669</v>
      </c>
      <c r="D8" s="21">
        <v>0.11799886710386047</v>
      </c>
      <c r="E8" s="20">
        <v>8.4765470327895068E-2</v>
      </c>
    </row>
    <row r="9" spans="1:5" s="34" customFormat="1" ht="13.15" customHeight="1" x14ac:dyDescent="0.2">
      <c r="A9" s="14" t="s">
        <v>413</v>
      </c>
      <c r="B9" s="22"/>
      <c r="C9" s="22"/>
      <c r="D9" s="22"/>
      <c r="E9" s="23"/>
    </row>
    <row r="10" spans="1:5" s="34" customFormat="1" ht="13.15" customHeight="1" x14ac:dyDescent="0.2">
      <c r="A10" s="17" t="s">
        <v>21</v>
      </c>
      <c r="B10" s="18">
        <v>13.993066000000001</v>
      </c>
      <c r="C10" s="18">
        <v>9.6562210000000004</v>
      </c>
      <c r="D10" s="18">
        <v>24.362918000000001</v>
      </c>
      <c r="E10" s="19">
        <v>-1.664161</v>
      </c>
    </row>
    <row r="11" spans="1:5" s="34" customFormat="1" ht="13.15" customHeight="1" x14ac:dyDescent="0.2">
      <c r="A11" s="17" t="s">
        <v>223</v>
      </c>
      <c r="B11" s="520">
        <v>0</v>
      </c>
      <c r="C11" s="21">
        <v>-0.30992814584023254</v>
      </c>
      <c r="D11" s="21">
        <v>1.5230282115539815</v>
      </c>
      <c r="E11" s="20">
        <v>-1.0683071297124589</v>
      </c>
    </row>
    <row r="12" spans="1:5" s="34" customFormat="1" ht="13.15" customHeight="1" x14ac:dyDescent="0.2">
      <c r="A12" s="17" t="s">
        <v>422</v>
      </c>
      <c r="B12" s="21">
        <v>1.6916712352279106E-3</v>
      </c>
      <c r="C12" s="21">
        <v>1.1816084581020314E-3</v>
      </c>
      <c r="D12" s="21">
        <v>2.5771546420143301E-3</v>
      </c>
      <c r="E12" s="20">
        <v>-1.7603803642113846E-4</v>
      </c>
    </row>
    <row r="13" spans="1:5" s="34" customFormat="1" ht="13.15" customHeight="1" x14ac:dyDescent="0.2">
      <c r="A13" s="14" t="s">
        <v>424</v>
      </c>
      <c r="B13" s="22"/>
      <c r="C13" s="22"/>
      <c r="D13" s="22"/>
      <c r="E13" s="23"/>
    </row>
    <row r="14" spans="1:5" s="34" customFormat="1" ht="13.15" customHeight="1" x14ac:dyDescent="0.2">
      <c r="A14" s="17" t="s">
        <v>21</v>
      </c>
      <c r="B14" s="18">
        <v>2366.6486764900001</v>
      </c>
      <c r="C14" s="18">
        <v>2136.7244176500003</v>
      </c>
      <c r="D14" s="18">
        <v>2179.7868310199997</v>
      </c>
      <c r="E14" s="19">
        <v>2181.9359637800003</v>
      </c>
    </row>
    <row r="15" spans="1:5" s="34" customFormat="1" ht="13.15" customHeight="1" x14ac:dyDescent="0.2">
      <c r="A15" s="17" t="s">
        <v>223</v>
      </c>
      <c r="B15" s="520">
        <v>0</v>
      </c>
      <c r="C15" s="21">
        <v>-9.7151833782529451E-2</v>
      </c>
      <c r="D15" s="21">
        <v>2.0153470898863102E-2</v>
      </c>
      <c r="E15" s="20">
        <v>9.8593712440897541E-4</v>
      </c>
    </row>
    <row r="16" spans="1:5" s="34" customFormat="1" ht="13.15" customHeight="1" x14ac:dyDescent="0.2">
      <c r="A16" s="17" t="s">
        <v>422</v>
      </c>
      <c r="B16" s="21">
        <v>0.28611252815561211</v>
      </c>
      <c r="C16" s="21">
        <v>0.26246580991967539</v>
      </c>
      <c r="D16" s="21">
        <v>0.23058189294750731</v>
      </c>
      <c r="E16" s="20">
        <v>0.23080923219598076</v>
      </c>
    </row>
    <row r="17" spans="1:5" s="34" customFormat="1" ht="13.15" customHeight="1" x14ac:dyDescent="0.2">
      <c r="A17" s="14" t="s">
        <v>425</v>
      </c>
      <c r="B17" s="24"/>
      <c r="C17" s="24"/>
      <c r="D17" s="24"/>
      <c r="E17" s="25"/>
    </row>
    <row r="18" spans="1:5" s="34" customFormat="1" ht="13.15" customHeight="1" x14ac:dyDescent="0.2">
      <c r="A18" s="17" t="s">
        <v>21</v>
      </c>
      <c r="B18" s="18">
        <v>519.49452494000002</v>
      </c>
      <c r="C18" s="18">
        <v>542.73028500999988</v>
      </c>
      <c r="D18" s="18">
        <v>537.88433371999986</v>
      </c>
      <c r="E18" s="19">
        <v>521.72268074999999</v>
      </c>
    </row>
    <row r="19" spans="1:5" s="34" customFormat="1" ht="13.15" customHeight="1" x14ac:dyDescent="0.2">
      <c r="A19" s="17" t="s">
        <v>223</v>
      </c>
      <c r="B19" s="520">
        <v>0</v>
      </c>
      <c r="C19" s="21">
        <v>4.4727632254995431E-2</v>
      </c>
      <c r="D19" s="21">
        <v>-8.9288389165729232E-3</v>
      </c>
      <c r="E19" s="20">
        <v>-3.0046706990378591E-2</v>
      </c>
    </row>
    <row r="20" spans="1:5" s="34" customFormat="1" ht="13.15" customHeight="1" x14ac:dyDescent="0.2">
      <c r="A20" s="17" t="s">
        <v>422</v>
      </c>
      <c r="B20" s="21">
        <v>6.280353031275536E-2</v>
      </c>
      <c r="C20" s="21">
        <v>6.6412595075852343E-2</v>
      </c>
      <c r="D20" s="21">
        <v>5.689840221574783E-2</v>
      </c>
      <c r="E20" s="20">
        <v>5.5188792596150546E-2</v>
      </c>
    </row>
    <row r="21" spans="1:5" s="34" customFormat="1" ht="13.15" customHeight="1" x14ac:dyDescent="0.2">
      <c r="A21" s="14" t="s">
        <v>426</v>
      </c>
      <c r="B21" s="24"/>
      <c r="C21" s="24"/>
      <c r="D21" s="24"/>
      <c r="E21" s="25"/>
    </row>
    <row r="22" spans="1:5" s="34" customFormat="1" ht="13.15" customHeight="1" x14ac:dyDescent="0.2">
      <c r="A22" s="17" t="s">
        <v>21</v>
      </c>
      <c r="B22" s="18">
        <v>84.841508329999996</v>
      </c>
      <c r="C22" s="18">
        <v>68.5</v>
      </c>
      <c r="D22" s="18">
        <v>82.804988499999993</v>
      </c>
      <c r="E22" s="19">
        <v>81.295923439999996</v>
      </c>
    </row>
    <row r="23" spans="1:5" s="34" customFormat="1" ht="13.15" customHeight="1" x14ac:dyDescent="0.2">
      <c r="A23" s="17" t="s">
        <v>223</v>
      </c>
      <c r="B23" s="520">
        <v>0</v>
      </c>
      <c r="C23" s="21">
        <v>-0.19261218537555902</v>
      </c>
      <c r="D23" s="21">
        <v>0.20883194890510937</v>
      </c>
      <c r="E23" s="20">
        <v>-1.8224325458362944E-2</v>
      </c>
    </row>
    <row r="24" spans="1:5" s="34" customFormat="1" ht="13.15" customHeight="1" x14ac:dyDescent="0.2">
      <c r="A24" s="17" t="s">
        <v>422</v>
      </c>
      <c r="B24" s="21">
        <v>1.0256789984068549E-2</v>
      </c>
      <c r="C24" s="21">
        <v>8.3821796725643653E-3</v>
      </c>
      <c r="D24" s="21">
        <v>8.7592652281930361E-3</v>
      </c>
      <c r="E24" s="20">
        <v>8.5996335278983246E-3</v>
      </c>
    </row>
    <row r="25" spans="1:5" s="34" customFormat="1" ht="13.15" customHeight="1" x14ac:dyDescent="0.2">
      <c r="A25" s="14" t="s">
        <v>264</v>
      </c>
      <c r="B25" s="24"/>
      <c r="C25" s="24"/>
      <c r="D25" s="24"/>
      <c r="E25" s="25"/>
    </row>
    <row r="26" spans="1:5" s="34" customFormat="1" ht="13.15" customHeight="1" x14ac:dyDescent="0.2">
      <c r="A26" s="17" t="s">
        <v>21</v>
      </c>
      <c r="B26" s="18">
        <v>4000.80847644</v>
      </c>
      <c r="C26" s="18">
        <v>4578.2135497644495</v>
      </c>
      <c r="D26" s="18">
        <v>3505.3156020967999</v>
      </c>
      <c r="E26" s="19">
        <v>3369.5943305485994</v>
      </c>
    </row>
    <row r="27" spans="1:5" s="34" customFormat="1" ht="13.15" customHeight="1" x14ac:dyDescent="0.2">
      <c r="A27" s="17" t="s">
        <v>223</v>
      </c>
      <c r="B27" s="520">
        <v>0</v>
      </c>
      <c r="C27" s="21">
        <v>0.14432209807709562</v>
      </c>
      <c r="D27" s="21">
        <v>-0.23434860257290757</v>
      </c>
      <c r="E27" s="20">
        <v>-3.8718702380754255E-2</v>
      </c>
    </row>
    <row r="28" spans="1:5" s="34" customFormat="1" ht="13.15" customHeight="1" x14ac:dyDescent="0.2">
      <c r="A28" s="17" t="s">
        <v>422</v>
      </c>
      <c r="B28" s="21">
        <v>0.48267188557886814</v>
      </c>
      <c r="C28" s="21">
        <v>0.56122494238677834</v>
      </c>
      <c r="D28" s="21">
        <v>0.37079878426997231</v>
      </c>
      <c r="E28" s="20">
        <v>0.35644193649867772</v>
      </c>
    </row>
    <row r="29" spans="1:5" s="34" customFormat="1" ht="13.15" customHeight="1" x14ac:dyDescent="0.2">
      <c r="A29" s="14" t="s">
        <v>427</v>
      </c>
      <c r="B29" s="24"/>
      <c r="C29" s="24"/>
      <c r="D29" s="24"/>
      <c r="E29" s="25"/>
    </row>
    <row r="30" spans="1:5" s="34" customFormat="1" ht="13.15" customHeight="1" x14ac:dyDescent="0.2">
      <c r="A30" s="17" t="s">
        <v>21</v>
      </c>
      <c r="B30" s="18">
        <v>944.66697571000009</v>
      </c>
      <c r="C30" s="18">
        <v>0</v>
      </c>
      <c r="D30" s="18">
        <v>2007.77</v>
      </c>
      <c r="E30" s="19">
        <v>0</v>
      </c>
    </row>
    <row r="31" spans="1:5" s="34" customFormat="1" ht="13.15" customHeight="1" x14ac:dyDescent="0.2">
      <c r="A31" s="17" t="s">
        <v>223</v>
      </c>
      <c r="B31" s="520">
        <v>0</v>
      </c>
      <c r="C31" s="21">
        <v>-1</v>
      </c>
      <c r="D31" s="21" t="s">
        <v>439</v>
      </c>
      <c r="E31" s="20" t="s">
        <v>439</v>
      </c>
    </row>
    <row r="32" spans="1:5" s="34" customFormat="1" ht="13.15" customHeight="1" x14ac:dyDescent="0.2">
      <c r="A32" s="17" t="s">
        <v>422</v>
      </c>
      <c r="B32" s="21">
        <v>0.11420413150901672</v>
      </c>
      <c r="C32" s="21">
        <v>0</v>
      </c>
      <c r="D32" s="21">
        <v>0.21238563359270476</v>
      </c>
      <c r="E32" s="20">
        <v>0</v>
      </c>
    </row>
    <row r="33" spans="1:8" s="34" customFormat="1" ht="13.15" customHeight="1" x14ac:dyDescent="0.2">
      <c r="A33" s="26" t="s">
        <v>423</v>
      </c>
      <c r="B33" s="27">
        <v>8271.7408138199989</v>
      </c>
      <c r="C33" s="27">
        <v>8172.0987470844502</v>
      </c>
      <c r="D33" s="27">
        <v>9453.417192286799</v>
      </c>
      <c r="E33" s="28">
        <v>6954.2080920286007</v>
      </c>
    </row>
    <row r="34" spans="1:8" s="34" customFormat="1" ht="13.15" customHeight="1" x14ac:dyDescent="0.2">
      <c r="A34" s="29" t="s">
        <v>341</v>
      </c>
      <c r="B34" s="521">
        <v>0</v>
      </c>
      <c r="C34" s="44">
        <v>-1.2046081831900701E-2</v>
      </c>
      <c r="D34" s="44">
        <v>0.15666947804064724</v>
      </c>
      <c r="E34" s="31">
        <v>-0.26439894150012344</v>
      </c>
    </row>
    <row r="35" spans="1:8" ht="13.15" customHeight="1" x14ac:dyDescent="0.25">
      <c r="A35" s="1" t="s">
        <v>17</v>
      </c>
    </row>
    <row r="36" spans="1:8" ht="13.15" customHeight="1" x14ac:dyDescent="0.25">
      <c r="A36" s="590" t="s">
        <v>477</v>
      </c>
      <c r="B36" s="590"/>
      <c r="C36" s="590"/>
      <c r="D36" s="590"/>
      <c r="E36" s="590"/>
      <c r="F36" s="33"/>
      <c r="G36" s="33"/>
      <c r="H36" s="33"/>
    </row>
  </sheetData>
  <mergeCells count="2">
    <mergeCell ref="A2:E2"/>
    <mergeCell ref="A36:E36"/>
  </mergeCells>
  <hyperlinks>
    <hyperlink ref="A2:E2" location="Índice!A1" display="Tabela 40 - Títulos de dívida emitidos, a 31 de dezembro de 2018 e 2019"/>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workbookViewId="0">
      <selection activeCell="H17" sqref="H17"/>
    </sheetView>
  </sheetViews>
  <sheetFormatPr defaultColWidth="9.28515625" defaultRowHeight="12.75" x14ac:dyDescent="0.2"/>
  <cols>
    <col min="1" max="1" width="139.85546875" style="34" bestFit="1" customWidth="1"/>
    <col min="2" max="5" width="14.28515625" style="34" customWidth="1"/>
    <col min="6" max="16384" width="9.28515625" style="34"/>
  </cols>
  <sheetData>
    <row r="1" spans="1:7" ht="13.15" customHeight="1" x14ac:dyDescent="0.2"/>
    <row r="2" spans="1:7" ht="13.15" customHeight="1" x14ac:dyDescent="0.2">
      <c r="A2" s="576" t="s">
        <v>497</v>
      </c>
      <c r="B2" s="576"/>
      <c r="C2" s="576"/>
      <c r="D2" s="576"/>
      <c r="E2" s="576"/>
    </row>
    <row r="3" spans="1:7" ht="13.15" customHeight="1" x14ac:dyDescent="0.2"/>
    <row r="4" spans="1:7" ht="13.15" customHeight="1" x14ac:dyDescent="0.2">
      <c r="A4" s="73"/>
      <c r="B4" s="86">
        <v>2018</v>
      </c>
      <c r="C4" s="519">
        <v>2019</v>
      </c>
      <c r="D4" s="519">
        <v>2020</v>
      </c>
      <c r="E4" s="518">
        <v>2021</v>
      </c>
    </row>
    <row r="5" spans="1:7" ht="13.15" customHeight="1" x14ac:dyDescent="0.2">
      <c r="A5" s="74"/>
      <c r="B5" s="75" t="s">
        <v>146</v>
      </c>
      <c r="C5" s="75" t="s">
        <v>146</v>
      </c>
      <c r="D5" s="75" t="s">
        <v>146</v>
      </c>
      <c r="E5" s="76" t="s">
        <v>146</v>
      </c>
    </row>
    <row r="6" spans="1:7" s="35" customFormat="1" ht="13.15" customHeight="1" x14ac:dyDescent="0.2">
      <c r="A6" s="77" t="s">
        <v>277</v>
      </c>
      <c r="B6" s="64">
        <v>6430</v>
      </c>
      <c r="C6" s="64">
        <v>6154</v>
      </c>
      <c r="D6" s="64">
        <v>5541</v>
      </c>
      <c r="E6" s="466">
        <v>5416</v>
      </c>
      <c r="F6" s="566"/>
      <c r="G6" s="64"/>
    </row>
    <row r="7" spans="1:7" s="35" customFormat="1" ht="13.15" customHeight="1" x14ac:dyDescent="0.2">
      <c r="A7" s="77" t="s">
        <v>278</v>
      </c>
      <c r="B7" s="64">
        <v>-2242</v>
      </c>
      <c r="C7" s="64">
        <v>-1915</v>
      </c>
      <c r="D7" s="64">
        <v>-1447</v>
      </c>
      <c r="E7" s="466">
        <v>-1389</v>
      </c>
      <c r="F7" s="566"/>
      <c r="G7" s="64"/>
    </row>
    <row r="8" spans="1:7" s="35" customFormat="1" ht="13.15" customHeight="1" x14ac:dyDescent="0.2">
      <c r="A8" s="78" t="s">
        <v>156</v>
      </c>
      <c r="B8" s="79">
        <v>4188</v>
      </c>
      <c r="C8" s="79">
        <v>4239</v>
      </c>
      <c r="D8" s="79">
        <v>4094</v>
      </c>
      <c r="E8" s="530">
        <v>4027</v>
      </c>
      <c r="F8" s="566"/>
      <c r="G8" s="566"/>
    </row>
    <row r="9" spans="1:7" s="35" customFormat="1" ht="13.15" customHeight="1" x14ac:dyDescent="0.2">
      <c r="A9" s="77" t="s">
        <v>315</v>
      </c>
      <c r="B9" s="64">
        <v>2663</v>
      </c>
      <c r="C9" s="64">
        <v>2710</v>
      </c>
      <c r="D9" s="64">
        <v>2588</v>
      </c>
      <c r="E9" s="466">
        <v>2814</v>
      </c>
    </row>
    <row r="10" spans="1:7" s="35" customFormat="1" ht="13.15" customHeight="1" x14ac:dyDescent="0.2">
      <c r="A10" s="77" t="s">
        <v>316</v>
      </c>
      <c r="B10" s="64">
        <v>-477</v>
      </c>
      <c r="C10" s="64">
        <v>-468</v>
      </c>
      <c r="D10" s="64">
        <v>-450</v>
      </c>
      <c r="E10" s="466">
        <v>-474</v>
      </c>
    </row>
    <row r="11" spans="1:7" s="35" customFormat="1" ht="13.15" customHeight="1" x14ac:dyDescent="0.2">
      <c r="A11" s="82" t="s">
        <v>157</v>
      </c>
      <c r="B11" s="60">
        <v>2186</v>
      </c>
      <c r="C11" s="60">
        <v>2242</v>
      </c>
      <c r="D11" s="60">
        <v>2138</v>
      </c>
      <c r="E11" s="531">
        <v>2340</v>
      </c>
      <c r="F11" s="566"/>
    </row>
    <row r="12" spans="1:7" s="35" customFormat="1" ht="13.15" customHeight="1" x14ac:dyDescent="0.2">
      <c r="A12" s="77" t="s">
        <v>271</v>
      </c>
      <c r="B12" s="64">
        <v>-84</v>
      </c>
      <c r="C12" s="64">
        <v>539</v>
      </c>
      <c r="D12" s="64">
        <v>390</v>
      </c>
      <c r="E12" s="466">
        <v>300</v>
      </c>
    </row>
    <row r="13" spans="1:7" s="35" customFormat="1" ht="13.15" customHeight="1" x14ac:dyDescent="0.2">
      <c r="A13" s="77" t="s">
        <v>272</v>
      </c>
      <c r="B13" s="64">
        <v>18</v>
      </c>
      <c r="C13" s="64">
        <v>-554</v>
      </c>
      <c r="D13" s="64">
        <v>-696</v>
      </c>
      <c r="E13" s="466">
        <v>230</v>
      </c>
    </row>
    <row r="14" spans="1:7" s="35" customFormat="1" ht="13.15" customHeight="1" x14ac:dyDescent="0.2">
      <c r="A14" s="77" t="s">
        <v>273</v>
      </c>
      <c r="B14" s="64">
        <v>-43</v>
      </c>
      <c r="C14" s="64">
        <v>-3</v>
      </c>
      <c r="D14" s="64">
        <v>-13</v>
      </c>
      <c r="E14" s="466">
        <v>8</v>
      </c>
    </row>
    <row r="15" spans="1:7" s="35" customFormat="1" ht="13.15" customHeight="1" x14ac:dyDescent="0.2">
      <c r="A15" s="77" t="s">
        <v>274</v>
      </c>
      <c r="B15" s="64">
        <v>48</v>
      </c>
      <c r="C15" s="64">
        <v>98</v>
      </c>
      <c r="D15" s="64">
        <v>151</v>
      </c>
      <c r="E15" s="466">
        <v>54</v>
      </c>
    </row>
    <row r="16" spans="1:7" s="35" customFormat="1" ht="13.15" customHeight="1" x14ac:dyDescent="0.2">
      <c r="A16" s="82" t="s">
        <v>158</v>
      </c>
      <c r="B16" s="60">
        <v>-61</v>
      </c>
      <c r="C16" s="60">
        <v>80</v>
      </c>
      <c r="D16" s="60">
        <v>-168</v>
      </c>
      <c r="E16" s="531">
        <v>592</v>
      </c>
    </row>
    <row r="17" spans="1:8" s="35" customFormat="1" ht="13.15" customHeight="1" x14ac:dyDescent="0.2">
      <c r="A17" s="77" t="s">
        <v>313</v>
      </c>
      <c r="B17" s="64">
        <v>363</v>
      </c>
      <c r="C17" s="64">
        <v>159</v>
      </c>
      <c r="D17" s="64">
        <v>128</v>
      </c>
      <c r="E17" s="466">
        <v>317</v>
      </c>
    </row>
    <row r="18" spans="1:8" s="35" customFormat="1" ht="13.15" customHeight="1" x14ac:dyDescent="0.2">
      <c r="A18" s="77" t="s">
        <v>275</v>
      </c>
      <c r="B18" s="64">
        <v>609</v>
      </c>
      <c r="C18" s="64">
        <v>104</v>
      </c>
      <c r="D18" s="64">
        <v>35</v>
      </c>
      <c r="E18" s="466">
        <v>18</v>
      </c>
    </row>
    <row r="19" spans="1:8" s="35" customFormat="1" ht="13.15" customHeight="1" x14ac:dyDescent="0.2">
      <c r="A19" s="77" t="s">
        <v>276</v>
      </c>
      <c r="B19" s="64">
        <v>80</v>
      </c>
      <c r="C19" s="64">
        <v>183</v>
      </c>
      <c r="D19" s="64">
        <v>185</v>
      </c>
      <c r="E19" s="466">
        <v>205</v>
      </c>
    </row>
    <row r="20" spans="1:8" s="35" customFormat="1" ht="13.15" customHeight="1" x14ac:dyDescent="0.2">
      <c r="A20" s="82" t="s">
        <v>159</v>
      </c>
      <c r="B20" s="60">
        <v>1052</v>
      </c>
      <c r="C20" s="60">
        <v>446</v>
      </c>
      <c r="D20" s="60">
        <v>348</v>
      </c>
      <c r="E20" s="531">
        <v>540</v>
      </c>
    </row>
    <row r="21" spans="1:8" s="35" customFormat="1" ht="13.15" customHeight="1" x14ac:dyDescent="0.2">
      <c r="A21" s="78" t="s">
        <v>150</v>
      </c>
      <c r="B21" s="96">
        <v>7365</v>
      </c>
      <c r="C21" s="96">
        <v>7007</v>
      </c>
      <c r="D21" s="96">
        <v>6412</v>
      </c>
      <c r="E21" s="532">
        <v>7499</v>
      </c>
      <c r="G21" s="566"/>
    </row>
    <row r="22" spans="1:8" s="35" customFormat="1" ht="13.15" customHeight="1" x14ac:dyDescent="0.2">
      <c r="A22" s="77" t="s">
        <v>154</v>
      </c>
      <c r="B22" s="64">
        <v>-2269</v>
      </c>
      <c r="C22" s="64">
        <v>-2274</v>
      </c>
      <c r="D22" s="64">
        <v>-2194</v>
      </c>
      <c r="E22" s="466">
        <v>-2140</v>
      </c>
    </row>
    <row r="23" spans="1:8" s="35" customFormat="1" ht="13.15" customHeight="1" x14ac:dyDescent="0.2">
      <c r="A23" s="77" t="s">
        <v>155</v>
      </c>
      <c r="B23" s="64">
        <v>-1436</v>
      </c>
      <c r="C23" s="64">
        <v>-1311</v>
      </c>
      <c r="D23" s="64">
        <v>-1217</v>
      </c>
      <c r="E23" s="466">
        <v>-1204</v>
      </c>
    </row>
    <row r="24" spans="1:8" s="35" customFormat="1" ht="13.15" customHeight="1" x14ac:dyDescent="0.2">
      <c r="A24" s="77" t="s">
        <v>279</v>
      </c>
      <c r="B24" s="64">
        <v>-225</v>
      </c>
      <c r="C24" s="64">
        <v>-393</v>
      </c>
      <c r="D24" s="64">
        <v>-410</v>
      </c>
      <c r="E24" s="466">
        <v>-438</v>
      </c>
      <c r="G24" s="566"/>
      <c r="H24" s="566"/>
    </row>
    <row r="25" spans="1:8" s="35" customFormat="1" ht="13.15" customHeight="1" x14ac:dyDescent="0.2">
      <c r="A25" s="82" t="s">
        <v>280</v>
      </c>
      <c r="B25" s="60">
        <v>-3930</v>
      </c>
      <c r="C25" s="60">
        <v>-3978</v>
      </c>
      <c r="D25" s="60">
        <v>-3821</v>
      </c>
      <c r="E25" s="531">
        <v>-3782</v>
      </c>
      <c r="G25" s="566"/>
    </row>
    <row r="26" spans="1:8" s="35" customFormat="1" ht="13.15" customHeight="1" x14ac:dyDescent="0.2">
      <c r="A26" s="78" t="s">
        <v>152</v>
      </c>
      <c r="B26" s="96">
        <v>3435</v>
      </c>
      <c r="C26" s="96">
        <v>3029</v>
      </c>
      <c r="D26" s="96">
        <v>2591</v>
      </c>
      <c r="E26" s="532">
        <v>3717</v>
      </c>
    </row>
    <row r="27" spans="1:8" s="35" customFormat="1" ht="13.15" customHeight="1" x14ac:dyDescent="0.2">
      <c r="A27" s="77" t="s">
        <v>281</v>
      </c>
      <c r="B27" s="64">
        <v>-443</v>
      </c>
      <c r="C27" s="64">
        <v>-122</v>
      </c>
      <c r="D27" s="64">
        <v>-273</v>
      </c>
      <c r="E27" s="466">
        <v>-598</v>
      </c>
    </row>
    <row r="28" spans="1:8" s="35" customFormat="1" ht="13.15" customHeight="1" x14ac:dyDescent="0.2">
      <c r="A28" s="77" t="s">
        <v>282</v>
      </c>
      <c r="B28" s="64">
        <v>-939</v>
      </c>
      <c r="C28" s="64">
        <v>-1086</v>
      </c>
      <c r="D28" s="64">
        <v>-2089</v>
      </c>
      <c r="E28" s="466">
        <v>-858</v>
      </c>
      <c r="G28" s="566"/>
    </row>
    <row r="29" spans="1:8" s="35" customFormat="1" ht="13.15" customHeight="1" x14ac:dyDescent="0.2">
      <c r="A29" s="77" t="s">
        <v>283</v>
      </c>
      <c r="B29" s="64">
        <v>-207</v>
      </c>
      <c r="C29" s="64">
        <v>25</v>
      </c>
      <c r="D29" s="64">
        <v>-129</v>
      </c>
      <c r="E29" s="466">
        <v>47</v>
      </c>
    </row>
    <row r="30" spans="1:8" ht="13.15" customHeight="1" x14ac:dyDescent="0.2">
      <c r="A30" s="77" t="s">
        <v>284</v>
      </c>
      <c r="B30" s="64">
        <v>-335</v>
      </c>
      <c r="C30" s="64">
        <v>-269</v>
      </c>
      <c r="D30" s="64">
        <v>-315</v>
      </c>
      <c r="E30" s="466">
        <v>-84</v>
      </c>
    </row>
    <row r="31" spans="1:8" ht="13.15" customHeight="1" x14ac:dyDescent="0.2">
      <c r="A31" s="83" t="s">
        <v>160</v>
      </c>
      <c r="B31" s="60">
        <v>-1924</v>
      </c>
      <c r="C31" s="60">
        <v>-1452</v>
      </c>
      <c r="D31" s="60">
        <v>-2806</v>
      </c>
      <c r="E31" s="531">
        <v>-1493</v>
      </c>
      <c r="F31" s="350"/>
      <c r="G31" s="566"/>
    </row>
    <row r="32" spans="1:8" ht="13.15" customHeight="1" x14ac:dyDescent="0.2">
      <c r="A32" s="77" t="s">
        <v>368</v>
      </c>
      <c r="B32" s="18">
        <v>0</v>
      </c>
      <c r="C32" s="64">
        <v>52</v>
      </c>
      <c r="D32" s="18">
        <v>0</v>
      </c>
      <c r="E32" s="19">
        <v>0</v>
      </c>
    </row>
    <row r="33" spans="1:7" ht="13.15" customHeight="1" x14ac:dyDescent="0.2">
      <c r="A33" s="77" t="s">
        <v>285</v>
      </c>
      <c r="B33" s="64">
        <v>74</v>
      </c>
      <c r="C33" s="64">
        <v>86</v>
      </c>
      <c r="D33" s="64">
        <v>106</v>
      </c>
      <c r="E33" s="466">
        <v>18</v>
      </c>
    </row>
    <row r="34" spans="1:7" ht="13.15" customHeight="1" x14ac:dyDescent="0.2">
      <c r="A34" s="77" t="s">
        <v>286</v>
      </c>
      <c r="B34" s="64">
        <v>95</v>
      </c>
      <c r="C34" s="64">
        <v>132</v>
      </c>
      <c r="D34" s="64">
        <v>51</v>
      </c>
      <c r="E34" s="466">
        <v>37</v>
      </c>
    </row>
    <row r="35" spans="1:7" ht="13.15" customHeight="1" x14ac:dyDescent="0.2">
      <c r="A35" s="83" t="s">
        <v>159</v>
      </c>
      <c r="B35" s="60">
        <v>169</v>
      </c>
      <c r="C35" s="60">
        <v>270</v>
      </c>
      <c r="D35" s="60">
        <v>157</v>
      </c>
      <c r="E35" s="531">
        <v>55</v>
      </c>
    </row>
    <row r="36" spans="1:7" s="35" customFormat="1" ht="13.15" customHeight="1" x14ac:dyDescent="0.2">
      <c r="A36" s="78" t="s">
        <v>153</v>
      </c>
      <c r="B36" s="96">
        <v>1680</v>
      </c>
      <c r="C36" s="96">
        <v>1847</v>
      </c>
      <c r="D36" s="96">
        <v>-58</v>
      </c>
      <c r="E36" s="532">
        <v>2279</v>
      </c>
    </row>
    <row r="37" spans="1:7" ht="13.15" customHeight="1" x14ac:dyDescent="0.2">
      <c r="A37" s="77" t="s">
        <v>287</v>
      </c>
      <c r="B37" s="64">
        <v>-1162</v>
      </c>
      <c r="C37" s="64">
        <v>-814</v>
      </c>
      <c r="D37" s="64">
        <v>-401</v>
      </c>
      <c r="E37" s="466">
        <v>-623</v>
      </c>
    </row>
    <row r="38" spans="1:7" ht="13.15" customHeight="1" x14ac:dyDescent="0.2">
      <c r="A38" s="77" t="s">
        <v>288</v>
      </c>
      <c r="B38" s="64">
        <v>79</v>
      </c>
      <c r="C38" s="18">
        <v>0</v>
      </c>
      <c r="D38" s="34">
        <v>-41</v>
      </c>
      <c r="E38" s="466">
        <v>1</v>
      </c>
    </row>
    <row r="39" spans="1:7" ht="13.15" customHeight="1" x14ac:dyDescent="0.2">
      <c r="A39" s="84" t="s">
        <v>369</v>
      </c>
      <c r="B39" s="94">
        <v>597</v>
      </c>
      <c r="C39" s="94">
        <v>1033</v>
      </c>
      <c r="D39" s="94">
        <v>-500</v>
      </c>
      <c r="E39" s="533">
        <v>1657</v>
      </c>
    </row>
    <row r="40" spans="1:7" ht="13.15" customHeight="1" x14ac:dyDescent="0.2">
      <c r="A40" s="1" t="s">
        <v>17</v>
      </c>
      <c r="B40" s="1"/>
      <c r="C40" s="1"/>
      <c r="D40" s="1"/>
      <c r="E40" s="1"/>
      <c r="F40" s="1"/>
      <c r="G40" s="1"/>
    </row>
    <row r="41" spans="1:7" ht="13.15" customHeight="1" x14ac:dyDescent="0.2">
      <c r="A41" s="570" t="s">
        <v>477</v>
      </c>
      <c r="B41" s="570"/>
      <c r="C41" s="570"/>
      <c r="D41" s="570"/>
      <c r="E41" s="570"/>
      <c r="F41" s="570"/>
      <c r="G41" s="570"/>
    </row>
  </sheetData>
  <mergeCells count="2">
    <mergeCell ref="A2:E2"/>
    <mergeCell ref="A41:G41"/>
  </mergeCells>
  <hyperlinks>
    <hyperlink ref="A2:E2" location="Índice!A1" display="Tabela 51 - Demonstração de resultados agregada, para efeitos de comparabilidade entre 2016 e 2017, das 25 instituições que compõem a amostra"/>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88"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A2" sqref="A2:E2"/>
    </sheetView>
  </sheetViews>
  <sheetFormatPr defaultColWidth="9.28515625" defaultRowHeight="12.75" x14ac:dyDescent="0.2"/>
  <cols>
    <col min="1" max="1" width="49.7109375" style="34" customWidth="1"/>
    <col min="2" max="5" width="10.7109375" style="34" customWidth="1"/>
    <col min="6" max="16384" width="9.28515625" style="34"/>
  </cols>
  <sheetData>
    <row r="1" spans="1:7" ht="13.15" customHeight="1" x14ac:dyDescent="0.2"/>
    <row r="2" spans="1:7" ht="13.15" customHeight="1" x14ac:dyDescent="0.2">
      <c r="A2" s="576" t="s">
        <v>498</v>
      </c>
      <c r="B2" s="576"/>
      <c r="C2" s="576"/>
      <c r="D2" s="576"/>
      <c r="E2" s="576"/>
    </row>
    <row r="3" spans="1:7" ht="13.15" customHeight="1" x14ac:dyDescent="0.2"/>
    <row r="4" spans="1:7" ht="13.15" customHeight="1" x14ac:dyDescent="0.2">
      <c r="A4" s="87"/>
      <c r="B4" s="88">
        <v>2018</v>
      </c>
      <c r="C4" s="89">
        <v>2019</v>
      </c>
      <c r="D4" s="89">
        <v>2020</v>
      </c>
      <c r="E4" s="529">
        <v>2021</v>
      </c>
    </row>
    <row r="5" spans="1:7" ht="13.15" customHeight="1" x14ac:dyDescent="0.2">
      <c r="A5" s="74"/>
      <c r="B5" s="75" t="s">
        <v>146</v>
      </c>
      <c r="C5" s="75" t="s">
        <v>146</v>
      </c>
      <c r="D5" s="75" t="s">
        <v>146</v>
      </c>
      <c r="E5" s="76" t="s">
        <v>146</v>
      </c>
    </row>
    <row r="6" spans="1:7" ht="13.15" customHeight="1" x14ac:dyDescent="0.2">
      <c r="A6" s="78" t="s">
        <v>277</v>
      </c>
      <c r="B6" s="79"/>
      <c r="C6" s="79"/>
      <c r="D6" s="79"/>
      <c r="E6" s="530"/>
    </row>
    <row r="7" spans="1:7" s="35" customFormat="1" ht="13.15" customHeight="1" x14ac:dyDescent="0.2">
      <c r="A7" s="90" t="s">
        <v>290</v>
      </c>
      <c r="B7" s="64">
        <v>544.34345754000003</v>
      </c>
      <c r="C7" s="64">
        <v>383.79117415000002</v>
      </c>
      <c r="D7" s="64">
        <v>250.19966785999998</v>
      </c>
      <c r="E7" s="466">
        <v>183.32463233999999</v>
      </c>
      <c r="G7" s="64"/>
    </row>
    <row r="8" spans="1:7" s="35" customFormat="1" ht="13.15" customHeight="1" x14ac:dyDescent="0.2">
      <c r="A8" s="91" t="s">
        <v>235</v>
      </c>
      <c r="B8" s="64">
        <v>1074.7440673121291</v>
      </c>
      <c r="C8" s="64">
        <v>1044.2783527410284</v>
      </c>
      <c r="D8" s="64">
        <v>892.36597031000008</v>
      </c>
      <c r="E8" s="466">
        <v>827.49431977999996</v>
      </c>
      <c r="G8" s="64"/>
    </row>
    <row r="9" spans="1:7" s="35" customFormat="1" ht="13.15" customHeight="1" x14ac:dyDescent="0.2">
      <c r="A9" s="91" t="s">
        <v>236</v>
      </c>
      <c r="B9" s="64">
        <v>4143.0626341800007</v>
      </c>
      <c r="C9" s="64">
        <v>3978.8508391400001</v>
      </c>
      <c r="D9" s="64">
        <v>3720.5546680000002</v>
      </c>
      <c r="E9" s="466">
        <v>3601.824175629999</v>
      </c>
      <c r="G9" s="64"/>
    </row>
    <row r="10" spans="1:7" s="35" customFormat="1" ht="13.15" customHeight="1" x14ac:dyDescent="0.2">
      <c r="A10" s="91" t="s">
        <v>237</v>
      </c>
      <c r="B10" s="64">
        <v>330.63041303</v>
      </c>
      <c r="C10" s="64">
        <v>315.06668013000012</v>
      </c>
      <c r="D10" s="64">
        <v>193.46214105000001</v>
      </c>
      <c r="E10" s="466">
        <v>188.50186166</v>
      </c>
      <c r="G10" s="64"/>
    </row>
    <row r="11" spans="1:7" s="35" customFormat="1" ht="13.15" customHeight="1" x14ac:dyDescent="0.2">
      <c r="A11" s="91" t="s">
        <v>148</v>
      </c>
      <c r="B11" s="64">
        <v>57.944175569999999</v>
      </c>
      <c r="C11" s="64">
        <v>39.63516997</v>
      </c>
      <c r="D11" s="64">
        <v>190.66142753</v>
      </c>
      <c r="E11" s="466">
        <v>382.73324618999999</v>
      </c>
      <c r="G11" s="64"/>
    </row>
    <row r="12" spans="1:7" s="35" customFormat="1" ht="13.15" customHeight="1" x14ac:dyDescent="0.2">
      <c r="A12" s="90" t="s">
        <v>289</v>
      </c>
      <c r="B12" s="64">
        <v>279.48788444999997</v>
      </c>
      <c r="C12" s="64">
        <v>392.27340445999999</v>
      </c>
      <c r="D12" s="64">
        <v>294.00666318999998</v>
      </c>
      <c r="E12" s="466">
        <v>232.43775281000001</v>
      </c>
      <c r="G12" s="64"/>
    </row>
    <row r="13" spans="1:7" s="35" customFormat="1" ht="13.15" customHeight="1" x14ac:dyDescent="0.2">
      <c r="A13" s="82" t="s">
        <v>6</v>
      </c>
      <c r="B13" s="60">
        <v>6430.2126320821289</v>
      </c>
      <c r="C13" s="60">
        <v>6153.895620591029</v>
      </c>
      <c r="D13" s="60">
        <v>5541.25053794</v>
      </c>
      <c r="E13" s="531">
        <v>5416.3159884099987</v>
      </c>
      <c r="G13" s="566"/>
    </row>
    <row r="14" spans="1:7" ht="13.15" customHeight="1" x14ac:dyDescent="0.2">
      <c r="A14" s="78" t="s">
        <v>278</v>
      </c>
      <c r="B14" s="79"/>
      <c r="C14" s="79"/>
      <c r="D14" s="79"/>
      <c r="E14" s="530"/>
    </row>
    <row r="15" spans="1:7" ht="13.15" customHeight="1" x14ac:dyDescent="0.2">
      <c r="A15" s="90" t="s">
        <v>290</v>
      </c>
      <c r="B15" s="64">
        <v>506.39386861999998</v>
      </c>
      <c r="C15" s="64">
        <v>350.34557131999998</v>
      </c>
      <c r="D15" s="64">
        <v>225.82743660999998</v>
      </c>
      <c r="E15" s="466">
        <v>161.19524268000001</v>
      </c>
      <c r="G15" s="64"/>
    </row>
    <row r="16" spans="1:7" ht="13.15" customHeight="1" x14ac:dyDescent="0.2">
      <c r="A16" s="91" t="s">
        <v>235</v>
      </c>
      <c r="B16" s="64">
        <v>77.13985108</v>
      </c>
      <c r="C16" s="64">
        <v>79.977173649999997</v>
      </c>
      <c r="D16" s="64">
        <v>80.818519260000002</v>
      </c>
      <c r="E16" s="466">
        <v>74.739769469999999</v>
      </c>
      <c r="G16" s="64"/>
    </row>
    <row r="17" spans="1:7" ht="13.15" customHeight="1" x14ac:dyDescent="0.2">
      <c r="A17" s="91" t="s">
        <v>236</v>
      </c>
      <c r="B17" s="64">
        <v>13.35848498</v>
      </c>
      <c r="C17" s="64">
        <v>17.3942063</v>
      </c>
      <c r="D17" s="64">
        <v>35.677599239999992</v>
      </c>
      <c r="E17" s="466">
        <v>83.523810060000002</v>
      </c>
      <c r="G17" s="64"/>
    </row>
    <row r="18" spans="1:7" ht="13.15" customHeight="1" x14ac:dyDescent="0.2">
      <c r="A18" s="91" t="s">
        <v>237</v>
      </c>
      <c r="B18" s="64">
        <v>3.8009296099999998</v>
      </c>
      <c r="C18" s="64">
        <v>10.298165010000002</v>
      </c>
      <c r="D18" s="64">
        <v>1.86857067</v>
      </c>
      <c r="E18" s="466">
        <v>12.34565259</v>
      </c>
      <c r="G18" s="64"/>
    </row>
    <row r="19" spans="1:7" ht="13.15" customHeight="1" x14ac:dyDescent="0.2">
      <c r="A19" s="91" t="s">
        <v>148</v>
      </c>
      <c r="B19" s="64">
        <v>843.40113799999983</v>
      </c>
      <c r="C19" s="64">
        <v>605.12013879999995</v>
      </c>
      <c r="D19" s="64">
        <v>422.99506747999993</v>
      </c>
      <c r="E19" s="466">
        <v>382.18562213000007</v>
      </c>
      <c r="G19" s="64"/>
    </row>
    <row r="20" spans="1:7" ht="13.15" customHeight="1" x14ac:dyDescent="0.2">
      <c r="A20" s="91" t="s">
        <v>262</v>
      </c>
      <c r="B20" s="64">
        <v>327.4098285</v>
      </c>
      <c r="C20" s="64">
        <v>302.19066827999995</v>
      </c>
      <c r="D20" s="64">
        <v>281.75650330000002</v>
      </c>
      <c r="E20" s="466">
        <v>287.75279471000005</v>
      </c>
      <c r="G20" s="64"/>
    </row>
    <row r="21" spans="1:7" ht="13.15" customHeight="1" x14ac:dyDescent="0.2">
      <c r="A21" s="91" t="s">
        <v>263</v>
      </c>
      <c r="B21" s="64">
        <v>73.357945949999987</v>
      </c>
      <c r="C21" s="64">
        <v>102.45816792999999</v>
      </c>
      <c r="D21" s="64">
        <v>37.239497560000004</v>
      </c>
      <c r="E21" s="466">
        <v>43.046221549999999</v>
      </c>
      <c r="G21" s="64"/>
    </row>
    <row r="22" spans="1:7" ht="13.15" customHeight="1" x14ac:dyDescent="0.2">
      <c r="A22" s="90" t="s">
        <v>289</v>
      </c>
      <c r="B22" s="64">
        <v>299.93763569999999</v>
      </c>
      <c r="C22" s="64">
        <v>345.48304376999999</v>
      </c>
      <c r="D22" s="64">
        <v>286.24210209000006</v>
      </c>
      <c r="E22" s="466">
        <v>265.21535684999998</v>
      </c>
      <c r="G22" s="64"/>
    </row>
    <row r="23" spans="1:7" ht="13.15" customHeight="1" x14ac:dyDescent="0.2">
      <c r="A23" s="90" t="s">
        <v>264</v>
      </c>
      <c r="B23" s="64">
        <v>98.77666327</v>
      </c>
      <c r="C23" s="64">
        <v>103.61110529</v>
      </c>
      <c r="D23" s="64">
        <v>73.765283949999997</v>
      </c>
      <c r="E23" s="466">
        <v>79.006885749999981</v>
      </c>
      <c r="G23" s="64"/>
    </row>
    <row r="24" spans="1:7" ht="13.15" customHeight="1" x14ac:dyDescent="0.2">
      <c r="A24" s="83" t="s">
        <v>6</v>
      </c>
      <c r="B24" s="60">
        <v>2241.5763457099997</v>
      </c>
      <c r="C24" s="60">
        <v>1914.8782403499999</v>
      </c>
      <c r="D24" s="60">
        <v>1447.1905801600001</v>
      </c>
      <c r="E24" s="531">
        <v>1389.0113557900002</v>
      </c>
      <c r="G24" s="566"/>
    </row>
    <row r="25" spans="1:7" ht="13.15" customHeight="1" x14ac:dyDescent="0.2">
      <c r="A25" s="84" t="s">
        <v>156</v>
      </c>
      <c r="B25" s="94">
        <v>4187.6362863721297</v>
      </c>
      <c r="C25" s="94">
        <v>4239.0173802410291</v>
      </c>
      <c r="D25" s="94">
        <v>4094.0599577799999</v>
      </c>
      <c r="E25" s="533">
        <v>4027.3046326199983</v>
      </c>
      <c r="G25" s="566"/>
    </row>
    <row r="26" spans="1:7" ht="13.15" customHeight="1" x14ac:dyDescent="0.2">
      <c r="A26" s="1" t="s">
        <v>17</v>
      </c>
      <c r="B26" s="1"/>
      <c r="C26" s="1"/>
      <c r="D26" s="1"/>
      <c r="E26" s="1"/>
      <c r="F26" s="1"/>
      <c r="G26" s="1"/>
    </row>
    <row r="27" spans="1:7" ht="13.15" customHeight="1" x14ac:dyDescent="0.2">
      <c r="A27" s="570" t="s">
        <v>477</v>
      </c>
      <c r="B27" s="570"/>
      <c r="C27" s="570"/>
      <c r="D27" s="570"/>
      <c r="E27" s="570"/>
      <c r="F27" s="570"/>
      <c r="G27" s="570"/>
    </row>
    <row r="28" spans="1:7" x14ac:dyDescent="0.2">
      <c r="A28" s="612"/>
      <c r="B28" s="612"/>
      <c r="C28" s="612"/>
      <c r="D28" s="612"/>
      <c r="E28" s="612"/>
    </row>
    <row r="29" spans="1:7" x14ac:dyDescent="0.2">
      <c r="A29" s="93"/>
      <c r="B29" s="93"/>
      <c r="C29" s="93"/>
      <c r="D29" s="93"/>
      <c r="E29" s="93"/>
    </row>
  </sheetData>
  <mergeCells count="3">
    <mergeCell ref="A2:E2"/>
    <mergeCell ref="A28:E28"/>
    <mergeCell ref="A27:G27"/>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workbookViewId="0">
      <selection activeCell="D12" sqref="D12"/>
    </sheetView>
  </sheetViews>
  <sheetFormatPr defaultColWidth="9.28515625" defaultRowHeight="12.75" x14ac:dyDescent="0.2"/>
  <cols>
    <col min="1" max="1" width="57.28515625" style="34" customWidth="1"/>
    <col min="2" max="5" width="10.7109375" style="34" customWidth="1"/>
    <col min="6" max="16384" width="9.28515625" style="34"/>
  </cols>
  <sheetData>
    <row r="1" spans="1:5" ht="13.15" customHeight="1" x14ac:dyDescent="0.2"/>
    <row r="2" spans="1:5" ht="13.15" customHeight="1" x14ac:dyDescent="0.2">
      <c r="A2" s="576" t="s">
        <v>499</v>
      </c>
      <c r="B2" s="576"/>
      <c r="C2" s="576"/>
      <c r="D2" s="576"/>
      <c r="E2" s="576"/>
    </row>
    <row r="3" spans="1:5" ht="13.15" customHeight="1" x14ac:dyDescent="0.2"/>
    <row r="4" spans="1:5" ht="13.15" customHeight="1" x14ac:dyDescent="0.2">
      <c r="A4" s="87"/>
      <c r="B4" s="88">
        <v>2018</v>
      </c>
      <c r="C4" s="89">
        <v>2019</v>
      </c>
      <c r="D4" s="89">
        <v>2020</v>
      </c>
      <c r="E4" s="95">
        <v>2021</v>
      </c>
    </row>
    <row r="5" spans="1:5" ht="13.15" customHeight="1" x14ac:dyDescent="0.2">
      <c r="A5" s="74"/>
      <c r="B5" s="75" t="s">
        <v>146</v>
      </c>
      <c r="C5" s="75" t="s">
        <v>146</v>
      </c>
      <c r="D5" s="75" t="s">
        <v>146</v>
      </c>
      <c r="E5" s="76" t="s">
        <v>146</v>
      </c>
    </row>
    <row r="6" spans="1:5" ht="13.15" customHeight="1" x14ac:dyDescent="0.2">
      <c r="A6" s="78" t="s">
        <v>315</v>
      </c>
      <c r="B6" s="79"/>
      <c r="C6" s="79"/>
      <c r="D6" s="79"/>
      <c r="E6" s="530"/>
    </row>
    <row r="7" spans="1:5" s="35" customFormat="1" ht="13.15" customHeight="1" x14ac:dyDescent="0.2">
      <c r="A7" s="90" t="s">
        <v>291</v>
      </c>
      <c r="B7" s="64">
        <v>137.09724152000001</v>
      </c>
      <c r="C7" s="64">
        <v>143.58189589</v>
      </c>
      <c r="D7" s="64">
        <v>110.90784403000001</v>
      </c>
      <c r="E7" s="466">
        <v>97.30007384000001</v>
      </c>
    </row>
    <row r="8" spans="1:5" s="35" customFormat="1" ht="13.15" customHeight="1" x14ac:dyDescent="0.2">
      <c r="A8" s="91" t="s">
        <v>292</v>
      </c>
      <c r="B8" s="64">
        <v>158.12495297000001</v>
      </c>
      <c r="C8" s="64">
        <v>269.26783756999998</v>
      </c>
      <c r="D8" s="64">
        <v>103.58845812</v>
      </c>
      <c r="E8" s="466">
        <v>105.86407147</v>
      </c>
    </row>
    <row r="9" spans="1:5" s="35" customFormat="1" ht="13.15" customHeight="1" x14ac:dyDescent="0.2">
      <c r="A9" s="91" t="s">
        <v>293</v>
      </c>
      <c r="B9" s="64">
        <v>63.243223950000001</v>
      </c>
      <c r="C9" s="64">
        <v>64.817667490000005</v>
      </c>
      <c r="D9" s="64">
        <v>46.407641299999995</v>
      </c>
      <c r="E9" s="466">
        <v>60.458471430000003</v>
      </c>
    </row>
    <row r="10" spans="1:5" s="35" customFormat="1" ht="13.15" customHeight="1" x14ac:dyDescent="0.2">
      <c r="A10" s="91" t="s">
        <v>294</v>
      </c>
      <c r="B10" s="64">
        <v>61.68173591</v>
      </c>
      <c r="C10" s="64">
        <v>69.555748669999986</v>
      </c>
      <c r="D10" s="64">
        <v>66.976076580000012</v>
      </c>
      <c r="E10" s="466">
        <v>51.566092619999999</v>
      </c>
    </row>
    <row r="11" spans="1:5" s="35" customFormat="1" ht="13.15" customHeight="1" x14ac:dyDescent="0.2">
      <c r="A11" s="91" t="s">
        <v>295</v>
      </c>
      <c r="B11" s="64">
        <v>21.4116505</v>
      </c>
      <c r="C11" s="64">
        <v>15.980188999999999</v>
      </c>
      <c r="D11" s="64">
        <v>7.9775080000000003</v>
      </c>
      <c r="E11" s="466">
        <v>9.5467910000000007</v>
      </c>
    </row>
    <row r="12" spans="1:5" s="35" customFormat="1" ht="13.15" customHeight="1" x14ac:dyDescent="0.2">
      <c r="A12" s="91" t="s">
        <v>296</v>
      </c>
      <c r="B12" s="64">
        <v>567.14266932999988</v>
      </c>
      <c r="C12" s="64">
        <v>449.71004412999997</v>
      </c>
      <c r="D12" s="64">
        <v>927.12696788999995</v>
      </c>
      <c r="E12" s="466">
        <v>996.99762059</v>
      </c>
    </row>
    <row r="13" spans="1:5" s="35" customFormat="1" ht="13.15" customHeight="1" x14ac:dyDescent="0.2">
      <c r="A13" s="91" t="s">
        <v>297</v>
      </c>
      <c r="B13" s="64">
        <v>390.56518356999999</v>
      </c>
      <c r="C13" s="64">
        <v>421.91998782000002</v>
      </c>
      <c r="D13" s="64">
        <v>475.01390059000005</v>
      </c>
      <c r="E13" s="466">
        <v>543.76766225000017</v>
      </c>
    </row>
    <row r="14" spans="1:5" s="35" customFormat="1" ht="13.15" customHeight="1" x14ac:dyDescent="0.2">
      <c r="A14" s="91" t="s">
        <v>298</v>
      </c>
      <c r="B14" s="64">
        <v>25.205099630000003</v>
      </c>
      <c r="C14" s="64">
        <v>30.098165420000001</v>
      </c>
      <c r="D14" s="64">
        <v>33.315835110000002</v>
      </c>
      <c r="E14" s="466">
        <v>32.787264159999999</v>
      </c>
    </row>
    <row r="15" spans="1:5" s="35" customFormat="1" ht="13.15" customHeight="1" x14ac:dyDescent="0.2">
      <c r="A15" s="91" t="s">
        <v>299</v>
      </c>
      <c r="B15" s="64">
        <v>6.6468635899999997</v>
      </c>
      <c r="C15" s="64">
        <v>5.8490123700000005</v>
      </c>
      <c r="D15" s="64">
        <v>27.380866640000001</v>
      </c>
      <c r="E15" s="466">
        <v>36.891887570000002</v>
      </c>
    </row>
    <row r="16" spans="1:5" s="35" customFormat="1" ht="13.15" customHeight="1" x14ac:dyDescent="0.2">
      <c r="A16" s="91" t="s">
        <v>300</v>
      </c>
      <c r="B16" s="64">
        <v>192.95789047</v>
      </c>
      <c r="C16" s="64">
        <v>174.69775989000001</v>
      </c>
      <c r="D16" s="64">
        <v>52.819013449999993</v>
      </c>
      <c r="E16" s="466">
        <v>54.329253659999999</v>
      </c>
    </row>
    <row r="17" spans="1:8" s="35" customFormat="1" ht="13.15" customHeight="1" x14ac:dyDescent="0.2">
      <c r="A17" s="91" t="s">
        <v>301</v>
      </c>
      <c r="B17" s="64">
        <v>147.40345208000002</v>
      </c>
      <c r="C17" s="64">
        <v>131.63930639999998</v>
      </c>
      <c r="D17" s="64">
        <v>116.44630801000001</v>
      </c>
      <c r="E17" s="466">
        <v>104.52745062000001</v>
      </c>
    </row>
    <row r="18" spans="1:8" s="35" customFormat="1" ht="13.15" customHeight="1" x14ac:dyDescent="0.2">
      <c r="A18" s="91" t="s">
        <v>302</v>
      </c>
      <c r="B18" s="64">
        <v>891.53221229000007</v>
      </c>
      <c r="C18" s="64">
        <v>930.80979830999991</v>
      </c>
      <c r="D18" s="64">
        <v>620.89337834000003</v>
      </c>
      <c r="E18" s="466">
        <v>718.90330522999989</v>
      </c>
    </row>
    <row r="19" spans="1:8" s="35" customFormat="1" ht="13.15" customHeight="1" x14ac:dyDescent="0.2">
      <c r="A19" s="82" t="s">
        <v>6</v>
      </c>
      <c r="B19" s="60">
        <v>2663.0121758099999</v>
      </c>
      <c r="C19" s="60">
        <v>2709.9274129599999</v>
      </c>
      <c r="D19" s="60">
        <v>2587.8537980600004</v>
      </c>
      <c r="E19" s="531">
        <v>2813.9399444399996</v>
      </c>
      <c r="H19" s="64"/>
    </row>
    <row r="20" spans="1:8" ht="13.15" customHeight="1" x14ac:dyDescent="0.2">
      <c r="A20" s="78" t="s">
        <v>316</v>
      </c>
      <c r="B20" s="79"/>
      <c r="C20" s="79"/>
      <c r="D20" s="79"/>
      <c r="E20" s="530"/>
    </row>
    <row r="21" spans="1:8" ht="13.15" customHeight="1" x14ac:dyDescent="0.2">
      <c r="A21" s="90" t="s">
        <v>292</v>
      </c>
      <c r="B21" s="64">
        <v>90.821551389999996</v>
      </c>
      <c r="C21" s="64">
        <v>110.36682404999999</v>
      </c>
      <c r="D21" s="64">
        <v>21.850864260000002</v>
      </c>
      <c r="E21" s="466">
        <v>23.086701890000004</v>
      </c>
    </row>
    <row r="22" spans="1:8" ht="13.15" customHeight="1" x14ac:dyDescent="0.2">
      <c r="A22" s="91" t="s">
        <v>294</v>
      </c>
      <c r="B22" s="64">
        <v>13.800150420000001</v>
      </c>
      <c r="C22" s="64">
        <v>12.358232869999998</v>
      </c>
      <c r="D22" s="64">
        <v>5.8346259900000002</v>
      </c>
      <c r="E22" s="466">
        <v>6.0602795</v>
      </c>
    </row>
    <row r="23" spans="1:8" ht="13.15" customHeight="1" x14ac:dyDescent="0.2">
      <c r="A23" s="91" t="s">
        <v>299</v>
      </c>
      <c r="B23" s="64">
        <v>4.9240000000000004</v>
      </c>
      <c r="C23" s="64">
        <v>4.585</v>
      </c>
      <c r="D23" s="64">
        <v>6.5571093099999995</v>
      </c>
      <c r="E23" s="466">
        <v>5.7880536399999993</v>
      </c>
    </row>
    <row r="24" spans="1:8" ht="13.15" customHeight="1" x14ac:dyDescent="0.2">
      <c r="A24" s="91" t="s">
        <v>304</v>
      </c>
      <c r="B24" s="64">
        <v>7.5927920000000002</v>
      </c>
      <c r="C24" s="64">
        <v>7.7488900000000003</v>
      </c>
      <c r="D24" s="64">
        <v>1.869</v>
      </c>
      <c r="E24" s="466">
        <v>1.8235399999999999</v>
      </c>
    </row>
    <row r="25" spans="1:8" ht="13.15" customHeight="1" x14ac:dyDescent="0.2">
      <c r="A25" s="91" t="s">
        <v>303</v>
      </c>
      <c r="B25" s="64">
        <v>14.01406465</v>
      </c>
      <c r="C25" s="64">
        <v>13.728949040000002</v>
      </c>
      <c r="D25" s="64">
        <v>10.267641469999999</v>
      </c>
      <c r="E25" s="466">
        <v>10.080643090000001</v>
      </c>
    </row>
    <row r="26" spans="1:8" ht="13.15" customHeight="1" x14ac:dyDescent="0.2">
      <c r="A26" s="91" t="s">
        <v>302</v>
      </c>
      <c r="B26" s="64">
        <v>344.80748244999995</v>
      </c>
      <c r="C26" s="64">
        <v>318.85906884999997</v>
      </c>
      <c r="D26" s="64">
        <v>403.49623406000001</v>
      </c>
      <c r="E26" s="466">
        <v>426.78425169999991</v>
      </c>
    </row>
    <row r="27" spans="1:8" ht="13.15" customHeight="1" x14ac:dyDescent="0.2">
      <c r="A27" s="83" t="s">
        <v>6</v>
      </c>
      <c r="B27" s="60">
        <v>476.96004090999998</v>
      </c>
      <c r="C27" s="60">
        <v>467.64696480999999</v>
      </c>
      <c r="D27" s="60">
        <v>449.87547509000001</v>
      </c>
      <c r="E27" s="531">
        <v>473.62346981999991</v>
      </c>
    </row>
    <row r="28" spans="1:8" ht="13.15" customHeight="1" x14ac:dyDescent="0.2">
      <c r="A28" s="84" t="s">
        <v>314</v>
      </c>
      <c r="B28" s="94">
        <v>2186.0521349000001</v>
      </c>
      <c r="C28" s="94">
        <v>2242.2804481499998</v>
      </c>
      <c r="D28" s="94">
        <v>2137.9783229700006</v>
      </c>
      <c r="E28" s="533">
        <v>2340.3164746199996</v>
      </c>
    </row>
    <row r="29" spans="1:8" ht="13.15" customHeight="1" x14ac:dyDescent="0.2">
      <c r="A29" s="1" t="s">
        <v>17</v>
      </c>
      <c r="B29" s="1"/>
      <c r="C29" s="1"/>
      <c r="D29" s="1"/>
      <c r="E29" s="1"/>
      <c r="F29" s="1"/>
      <c r="G29" s="1"/>
    </row>
    <row r="30" spans="1:8" ht="13.15" customHeight="1" x14ac:dyDescent="0.2">
      <c r="A30" s="570" t="s">
        <v>477</v>
      </c>
      <c r="B30" s="570"/>
      <c r="C30" s="570"/>
      <c r="D30" s="570"/>
      <c r="E30" s="570"/>
      <c r="F30" s="570"/>
      <c r="G30" s="570"/>
    </row>
    <row r="31" spans="1:8" x14ac:dyDescent="0.2">
      <c r="A31" s="93"/>
      <c r="B31" s="93"/>
      <c r="C31" s="93"/>
      <c r="D31" s="93"/>
      <c r="E31" s="93"/>
    </row>
    <row r="32" spans="1:8" x14ac:dyDescent="0.2">
      <c r="A32" s="93"/>
      <c r="B32" s="93"/>
      <c r="C32" s="93"/>
      <c r="D32" s="93"/>
      <c r="E32" s="93"/>
    </row>
    <row r="34" spans="2:5" x14ac:dyDescent="0.2">
      <c r="B34" s="511"/>
      <c r="C34" s="511"/>
      <c r="D34" s="511"/>
      <c r="E34" s="511"/>
    </row>
    <row r="35" spans="2:5" x14ac:dyDescent="0.2">
      <c r="B35" s="511"/>
      <c r="C35" s="511"/>
      <c r="D35" s="511"/>
      <c r="E35" s="511"/>
    </row>
  </sheetData>
  <mergeCells count="2">
    <mergeCell ref="A2:E2"/>
    <mergeCell ref="A30:G30"/>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40"/>
  <sheetViews>
    <sheetView showGridLines="0" zoomScaleNormal="100" workbookViewId="0">
      <selection activeCell="E22" sqref="E22"/>
    </sheetView>
  </sheetViews>
  <sheetFormatPr defaultColWidth="9.28515625" defaultRowHeight="15" x14ac:dyDescent="0.25"/>
  <cols>
    <col min="1" max="1" width="34.28515625" style="2" bestFit="1" customWidth="1"/>
    <col min="2" max="6" width="10.7109375" style="2" customWidth="1"/>
    <col min="7" max="16384" width="9.28515625" style="2"/>
  </cols>
  <sheetData>
    <row r="1" spans="1:7" s="34" customFormat="1" ht="13.15" customHeight="1" x14ac:dyDescent="0.2"/>
    <row r="2" spans="1:7" s="34" customFormat="1" ht="26.1" customHeight="1" x14ac:dyDescent="0.2">
      <c r="A2" s="576" t="s">
        <v>479</v>
      </c>
      <c r="B2" s="576"/>
      <c r="C2" s="576"/>
      <c r="D2" s="576"/>
      <c r="E2" s="576"/>
      <c r="F2" s="576"/>
      <c r="G2" s="56"/>
    </row>
    <row r="3" spans="1:7" s="34" customFormat="1" ht="13.15" customHeight="1" x14ac:dyDescent="0.2"/>
    <row r="4" spans="1:7" s="34" customFormat="1" ht="13.15" customHeight="1" x14ac:dyDescent="0.2">
      <c r="A4" s="11"/>
      <c r="B4" s="265">
        <v>2018</v>
      </c>
      <c r="C4" s="265">
        <v>2019</v>
      </c>
      <c r="D4" s="265">
        <v>2020</v>
      </c>
      <c r="E4" s="265">
        <v>2021</v>
      </c>
      <c r="F4" s="126" t="s">
        <v>12</v>
      </c>
    </row>
    <row r="5" spans="1:7" s="34" customFormat="1" ht="13.15" customHeight="1" x14ac:dyDescent="0.2">
      <c r="A5" s="128" t="s">
        <v>10</v>
      </c>
      <c r="B5" s="129"/>
      <c r="C5" s="129"/>
      <c r="D5" s="129"/>
      <c r="E5" s="129"/>
      <c r="F5" s="130"/>
    </row>
    <row r="6" spans="1:7" s="34" customFormat="1" ht="13.15" customHeight="1" x14ac:dyDescent="0.2">
      <c r="A6" s="278" t="s">
        <v>11</v>
      </c>
      <c r="B6" s="279"/>
      <c r="C6" s="279"/>
      <c r="D6" s="279"/>
      <c r="E6" s="279"/>
      <c r="F6" s="280"/>
    </row>
    <row r="7" spans="1:7" s="34" customFormat="1" ht="13.15" customHeight="1" x14ac:dyDescent="0.2">
      <c r="A7" s="63" t="s">
        <v>143</v>
      </c>
      <c r="B7" s="281">
        <v>286019.65796981001</v>
      </c>
      <c r="C7" s="281">
        <v>289342.24462199997</v>
      </c>
      <c r="D7" s="281">
        <v>308252.76790400001</v>
      </c>
      <c r="E7" s="281">
        <v>330192.88183813001</v>
      </c>
      <c r="F7" s="280" t="s">
        <v>0</v>
      </c>
    </row>
    <row r="8" spans="1:7" s="34" customFormat="1" ht="13.15" customHeight="1" x14ac:dyDescent="0.2">
      <c r="A8" s="63" t="s">
        <v>223</v>
      </c>
      <c r="B8" s="279" t="s">
        <v>0</v>
      </c>
      <c r="C8" s="282">
        <v>1.1616637387003248E-2</v>
      </c>
      <c r="D8" s="282">
        <v>6.5356938481986759E-2</v>
      </c>
      <c r="E8" s="282">
        <v>7.1175724011545149E-2</v>
      </c>
      <c r="F8" s="283">
        <v>4.9383099960178388E-2</v>
      </c>
    </row>
    <row r="9" spans="1:7" s="34" customFormat="1" ht="13.15" customHeight="1" x14ac:dyDescent="0.2">
      <c r="A9" s="63" t="s">
        <v>225</v>
      </c>
      <c r="B9" s="282">
        <v>0.86499999999999999</v>
      </c>
      <c r="C9" s="282">
        <v>0.871</v>
      </c>
      <c r="D9" s="282">
        <v>0.86499999999999999</v>
      </c>
      <c r="E9" s="282">
        <v>0.86199999999999999</v>
      </c>
      <c r="F9" s="283">
        <v>0.86599999999999999</v>
      </c>
    </row>
    <row r="10" spans="1:7" s="34" customFormat="1" ht="13.15" customHeight="1" x14ac:dyDescent="0.2">
      <c r="A10" s="278" t="s">
        <v>12</v>
      </c>
      <c r="B10" s="279"/>
      <c r="C10" s="279"/>
      <c r="D10" s="279"/>
      <c r="E10" s="279"/>
      <c r="F10" s="280"/>
    </row>
    <row r="11" spans="1:7" s="34" customFormat="1" ht="13.15" customHeight="1" x14ac:dyDescent="0.2">
      <c r="A11" s="63" t="s">
        <v>143</v>
      </c>
      <c r="B11" s="281">
        <v>24762.57474616</v>
      </c>
      <c r="C11" s="281">
        <v>21495.37</v>
      </c>
      <c r="D11" s="281">
        <v>25800.919000000002</v>
      </c>
      <c r="E11" s="281">
        <v>26400.702749279997</v>
      </c>
      <c r="F11" s="280" t="s">
        <v>0</v>
      </c>
    </row>
    <row r="12" spans="1:7" s="34" customFormat="1" ht="13.15" customHeight="1" x14ac:dyDescent="0.2">
      <c r="A12" s="63" t="s">
        <v>223</v>
      </c>
      <c r="B12" s="282" t="s">
        <v>0</v>
      </c>
      <c r="C12" s="282">
        <v>-0.13194123711495942</v>
      </c>
      <c r="D12" s="282">
        <v>0.20030122765972402</v>
      </c>
      <c r="E12" s="282">
        <v>2.3246604094993462E-2</v>
      </c>
      <c r="F12" s="283">
        <v>3.0535531546586021E-2</v>
      </c>
    </row>
    <row r="13" spans="1:7" s="34" customFormat="1" ht="13.15" customHeight="1" x14ac:dyDescent="0.2">
      <c r="A13" s="63" t="s">
        <v>225</v>
      </c>
      <c r="B13" s="282">
        <v>7.4999999999999997E-2</v>
      </c>
      <c r="C13" s="282">
        <v>6.5000000000000002E-2</v>
      </c>
      <c r="D13" s="282">
        <v>7.1999999999999995E-2</v>
      </c>
      <c r="E13" s="282">
        <v>6.9000000000000006E-2</v>
      </c>
      <c r="F13" s="283">
        <v>7.0000000000000007E-2</v>
      </c>
    </row>
    <row r="14" spans="1:7" s="34" customFormat="1" ht="13.15" customHeight="1" x14ac:dyDescent="0.2">
      <c r="A14" s="278" t="s">
        <v>13</v>
      </c>
      <c r="B14" s="279"/>
      <c r="C14" s="279"/>
      <c r="D14" s="279"/>
      <c r="E14" s="279"/>
      <c r="F14" s="280"/>
    </row>
    <row r="15" spans="1:7" s="34" customFormat="1" ht="13.15" customHeight="1" x14ac:dyDescent="0.2">
      <c r="A15" s="63" t="s">
        <v>143</v>
      </c>
      <c r="B15" s="281">
        <v>19987.94423528386</v>
      </c>
      <c r="C15" s="281">
        <v>21260.22</v>
      </c>
      <c r="D15" s="281">
        <v>22559.863000000001</v>
      </c>
      <c r="E15" s="281">
        <v>26281.003418889999</v>
      </c>
      <c r="F15" s="280" t="s">
        <v>0</v>
      </c>
    </row>
    <row r="16" spans="1:7" s="34" customFormat="1" ht="13.15" customHeight="1" x14ac:dyDescent="0.2">
      <c r="A16" s="63" t="s">
        <v>223</v>
      </c>
      <c r="B16" s="282" t="s">
        <v>0</v>
      </c>
      <c r="C16" s="282">
        <v>6.3652157007234811E-2</v>
      </c>
      <c r="D16" s="282">
        <v>6.1130270524011543E-2</v>
      </c>
      <c r="E16" s="282">
        <v>0.16494516916569912</v>
      </c>
      <c r="F16" s="283">
        <v>9.6575865565648497E-2</v>
      </c>
    </row>
    <row r="17" spans="1:6" s="34" customFormat="1" ht="13.15" customHeight="1" x14ac:dyDescent="0.2">
      <c r="A17" s="63" t="s">
        <v>225</v>
      </c>
      <c r="B17" s="282">
        <v>0.06</v>
      </c>
      <c r="C17" s="282">
        <v>6.4000000000000001E-2</v>
      </c>
      <c r="D17" s="282">
        <v>6.3E-2</v>
      </c>
      <c r="E17" s="282">
        <v>6.9000000000000006E-2</v>
      </c>
      <c r="F17" s="283">
        <v>6.4000000000000001E-2</v>
      </c>
    </row>
    <row r="18" spans="1:6" s="34" customFormat="1" ht="13.15" customHeight="1" x14ac:dyDescent="0.2">
      <c r="A18" s="155" t="s">
        <v>9</v>
      </c>
      <c r="B18" s="284"/>
      <c r="C18" s="284"/>
      <c r="D18" s="284"/>
      <c r="E18" s="284"/>
      <c r="F18" s="285"/>
    </row>
    <row r="19" spans="1:6" s="34" customFormat="1" ht="13.15" customHeight="1" x14ac:dyDescent="0.2">
      <c r="A19" s="278" t="s">
        <v>3</v>
      </c>
      <c r="B19" s="279"/>
      <c r="C19" s="279"/>
      <c r="D19" s="279"/>
      <c r="E19" s="279"/>
      <c r="F19" s="280"/>
    </row>
    <row r="20" spans="1:6" s="34" customFormat="1" ht="13.15" customHeight="1" x14ac:dyDescent="0.2">
      <c r="A20" s="63" t="s">
        <v>143</v>
      </c>
      <c r="B20" s="281">
        <v>225070.70570438998</v>
      </c>
      <c r="C20" s="281">
        <v>229851.27062199998</v>
      </c>
      <c r="D20" s="281">
        <v>246587.488904</v>
      </c>
      <c r="E20" s="281">
        <v>266739.80624663999</v>
      </c>
      <c r="F20" s="280" t="s">
        <v>0</v>
      </c>
    </row>
    <row r="21" spans="1:6" s="34" customFormat="1" ht="13.15" customHeight="1" x14ac:dyDescent="0.2">
      <c r="A21" s="63" t="s">
        <v>223</v>
      </c>
      <c r="B21" s="282" t="s">
        <v>0</v>
      </c>
      <c r="C21" s="282">
        <v>2.1240280482742291E-2</v>
      </c>
      <c r="D21" s="282">
        <v>7.2813251093675424E-2</v>
      </c>
      <c r="E21" s="282">
        <v>8.1724816746422846E-2</v>
      </c>
      <c r="F21" s="283">
        <v>5.8592782774280185E-2</v>
      </c>
    </row>
    <row r="22" spans="1:6" s="34" customFormat="1" ht="13.15" customHeight="1" x14ac:dyDescent="0.2">
      <c r="A22" s="63" t="s">
        <v>225</v>
      </c>
      <c r="B22" s="282">
        <v>0.68100000000000005</v>
      </c>
      <c r="C22" s="282">
        <v>0.69199999999999995</v>
      </c>
      <c r="D22" s="282">
        <v>0.69099999999999995</v>
      </c>
      <c r="E22" s="282">
        <v>0.69599999999999995</v>
      </c>
      <c r="F22" s="283">
        <v>0.69</v>
      </c>
    </row>
    <row r="23" spans="1:6" s="34" customFormat="1" ht="13.15" customHeight="1" x14ac:dyDescent="0.2">
      <c r="A23" s="278" t="s">
        <v>4</v>
      </c>
      <c r="B23" s="279"/>
      <c r="C23" s="279"/>
      <c r="D23" s="279"/>
      <c r="E23" s="279"/>
      <c r="F23" s="280"/>
    </row>
    <row r="24" spans="1:6" s="34" customFormat="1" ht="13.15" customHeight="1" x14ac:dyDescent="0.2">
      <c r="A24" s="63" t="s">
        <v>143</v>
      </c>
      <c r="B24" s="281">
        <v>95712.712229453857</v>
      </c>
      <c r="C24" s="281">
        <v>91769.763999999996</v>
      </c>
      <c r="D24" s="281">
        <v>99725.111000000004</v>
      </c>
      <c r="E24" s="281">
        <v>105973.23758346002</v>
      </c>
      <c r="F24" s="280" t="s">
        <v>0</v>
      </c>
    </row>
    <row r="25" spans="1:6" s="34" customFormat="1" ht="13.15" customHeight="1" x14ac:dyDescent="0.2">
      <c r="A25" s="63" t="s">
        <v>223</v>
      </c>
      <c r="B25" s="282" t="s">
        <v>0</v>
      </c>
      <c r="C25" s="282">
        <v>-4.1195658733412133E-2</v>
      </c>
      <c r="D25" s="282">
        <v>8.6688105681518524E-2</v>
      </c>
      <c r="E25" s="282">
        <v>6.2653493396061632E-2</v>
      </c>
      <c r="F25" s="283">
        <v>3.6048646781389339E-2</v>
      </c>
    </row>
    <row r="26" spans="1:6" s="34" customFormat="1" ht="13.15" customHeight="1" x14ac:dyDescent="0.2">
      <c r="A26" s="63" t="s">
        <v>225</v>
      </c>
      <c r="B26" s="282">
        <v>0.28899999999999998</v>
      </c>
      <c r="C26" s="282">
        <v>0.27600000000000002</v>
      </c>
      <c r="D26" s="282">
        <v>0.28000000000000003</v>
      </c>
      <c r="E26" s="282">
        <v>0.27700000000000002</v>
      </c>
      <c r="F26" s="283">
        <v>0.28049999999999997</v>
      </c>
    </row>
    <row r="27" spans="1:6" s="34" customFormat="1" ht="13.15" customHeight="1" x14ac:dyDescent="0.2">
      <c r="A27" s="278" t="s">
        <v>5</v>
      </c>
      <c r="B27" s="279"/>
      <c r="C27" s="279"/>
      <c r="D27" s="279"/>
      <c r="E27" s="279"/>
      <c r="F27" s="280"/>
    </row>
    <row r="28" spans="1:6" s="34" customFormat="1" ht="13.15" customHeight="1" x14ac:dyDescent="0.2">
      <c r="A28" s="63" t="s">
        <v>143</v>
      </c>
      <c r="B28" s="281">
        <v>9986.7590174099987</v>
      </c>
      <c r="C28" s="281">
        <v>10476.799999999999</v>
      </c>
      <c r="D28" s="281">
        <v>10300.950000000001</v>
      </c>
      <c r="E28" s="281">
        <v>10161.544176200001</v>
      </c>
      <c r="F28" s="286" t="s">
        <v>0</v>
      </c>
    </row>
    <row r="29" spans="1:6" s="34" customFormat="1" ht="13.15" customHeight="1" x14ac:dyDescent="0.2">
      <c r="A29" s="63" t="s">
        <v>223</v>
      </c>
      <c r="B29" s="282" t="s">
        <v>0</v>
      </c>
      <c r="C29" s="282">
        <v>4.9069070529859315E-2</v>
      </c>
      <c r="D29" s="282">
        <v>-1.6784705253512389E-2</v>
      </c>
      <c r="E29" s="282">
        <v>-1.3533297783214104E-2</v>
      </c>
      <c r="F29" s="283">
        <v>6.2503558310442742E-3</v>
      </c>
    </row>
    <row r="30" spans="1:6" s="34" customFormat="1" ht="13.15" customHeight="1" x14ac:dyDescent="0.2">
      <c r="A30" s="63" t="s">
        <v>225</v>
      </c>
      <c r="B30" s="282">
        <v>0.03</v>
      </c>
      <c r="C30" s="282">
        <v>3.2000000000000001E-2</v>
      </c>
      <c r="D30" s="282">
        <v>2.9000000000000001E-2</v>
      </c>
      <c r="E30" s="282">
        <v>2.7E-2</v>
      </c>
      <c r="F30" s="283">
        <v>2.9499999999999998E-2</v>
      </c>
    </row>
    <row r="31" spans="1:6" s="34" customFormat="1" ht="13.15" customHeight="1" x14ac:dyDescent="0.2">
      <c r="A31" s="287" t="s">
        <v>6</v>
      </c>
      <c r="B31" s="288">
        <v>330770.17695125384</v>
      </c>
      <c r="C31" s="288">
        <v>332097.83462199999</v>
      </c>
      <c r="D31" s="288">
        <v>356613.54990400001</v>
      </c>
      <c r="E31" s="288">
        <v>382874.58800630004</v>
      </c>
      <c r="F31" s="289" t="s">
        <v>0</v>
      </c>
    </row>
    <row r="32" spans="1:6" ht="13.15" customHeight="1" x14ac:dyDescent="0.25">
      <c r="A32" s="1" t="s">
        <v>17</v>
      </c>
    </row>
    <row r="33" spans="1:5" ht="13.15" customHeight="1" x14ac:dyDescent="0.25">
      <c r="A33" s="570" t="s">
        <v>477</v>
      </c>
      <c r="B33" s="570"/>
      <c r="C33" s="570"/>
      <c r="D33" s="570"/>
      <c r="E33" s="570"/>
    </row>
    <row r="34" spans="1:5" x14ac:dyDescent="0.25">
      <c r="B34" s="8"/>
      <c r="C34" s="8"/>
      <c r="D34" s="8"/>
      <c r="E34" s="8"/>
    </row>
    <row r="35" spans="1:5" x14ac:dyDescent="0.25">
      <c r="B35" s="8"/>
      <c r="C35" s="8"/>
      <c r="D35" s="8"/>
      <c r="E35" s="8"/>
    </row>
    <row r="36" spans="1:5" x14ac:dyDescent="0.25">
      <c r="B36" s="6"/>
      <c r="C36" s="6"/>
      <c r="D36" s="6"/>
      <c r="E36" s="6"/>
    </row>
    <row r="37" spans="1:5" x14ac:dyDescent="0.25">
      <c r="B37" s="8"/>
      <c r="C37" s="8"/>
      <c r="D37" s="8"/>
      <c r="E37" s="8"/>
    </row>
    <row r="38" spans="1:5" x14ac:dyDescent="0.25">
      <c r="B38" s="6"/>
      <c r="C38" s="6"/>
      <c r="D38" s="6"/>
      <c r="E38" s="6"/>
    </row>
    <row r="39" spans="1:5" x14ac:dyDescent="0.25">
      <c r="B39" s="8"/>
      <c r="C39" s="8"/>
      <c r="D39" s="8"/>
      <c r="E39" s="8"/>
    </row>
    <row r="40" spans="1:5" x14ac:dyDescent="0.25">
      <c r="B40" s="8"/>
      <c r="C40" s="8"/>
      <c r="D40" s="8"/>
      <c r="E40" s="8"/>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scale="9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topLeftCell="A4" workbookViewId="0">
      <selection activeCell="K24" sqref="K24"/>
    </sheetView>
  </sheetViews>
  <sheetFormatPr defaultColWidth="9.28515625" defaultRowHeight="12.75" x14ac:dyDescent="0.2"/>
  <cols>
    <col min="1" max="1" width="67.7109375" style="34" customWidth="1"/>
    <col min="2" max="5" width="14.28515625" style="34" customWidth="1"/>
    <col min="6" max="16384" width="9.28515625" style="34"/>
  </cols>
  <sheetData>
    <row r="1" spans="1:5" ht="13.15" customHeight="1" x14ac:dyDescent="0.2"/>
    <row r="2" spans="1:5" ht="13.15" customHeight="1" x14ac:dyDescent="0.2">
      <c r="A2" s="576" t="s">
        <v>500</v>
      </c>
      <c r="B2" s="576"/>
      <c r="C2" s="576"/>
      <c r="D2" s="576"/>
      <c r="E2" s="576"/>
    </row>
    <row r="3" spans="1:5" ht="13.15" customHeight="1" x14ac:dyDescent="0.2"/>
    <row r="4" spans="1:5" ht="13.15" customHeight="1" x14ac:dyDescent="0.2">
      <c r="A4" s="87"/>
      <c r="B4" s="88">
        <v>2018</v>
      </c>
      <c r="C4" s="89">
        <v>2019</v>
      </c>
      <c r="D4" s="89">
        <v>2020</v>
      </c>
      <c r="E4" s="529">
        <v>2021</v>
      </c>
    </row>
    <row r="5" spans="1:5" ht="13.15" customHeight="1" x14ac:dyDescent="0.2">
      <c r="A5" s="74"/>
      <c r="B5" s="75" t="s">
        <v>146</v>
      </c>
      <c r="C5" s="75" t="s">
        <v>146</v>
      </c>
      <c r="D5" s="75" t="s">
        <v>146</v>
      </c>
      <c r="E5" s="76" t="s">
        <v>146</v>
      </c>
    </row>
    <row r="6" spans="1:5" ht="26.1" customHeight="1" x14ac:dyDescent="0.2">
      <c r="A6" s="78" t="s">
        <v>271</v>
      </c>
      <c r="B6" s="79"/>
      <c r="C6" s="79"/>
      <c r="D6" s="79"/>
      <c r="E6" s="530"/>
    </row>
    <row r="7" spans="1:5" s="35" customFormat="1" ht="13.15" customHeight="1" x14ac:dyDescent="0.2">
      <c r="A7" s="90" t="s">
        <v>307</v>
      </c>
      <c r="B7" s="64">
        <v>-0.56591333999999993</v>
      </c>
      <c r="C7" s="64">
        <v>-0.57765</v>
      </c>
      <c r="D7" s="18">
        <v>0</v>
      </c>
      <c r="E7" s="19">
        <v>0</v>
      </c>
    </row>
    <row r="8" spans="1:5" s="35" customFormat="1" ht="13.15" customHeight="1" x14ac:dyDescent="0.2">
      <c r="A8" s="90" t="s">
        <v>235</v>
      </c>
      <c r="B8" s="64">
        <v>183.95331203999999</v>
      </c>
      <c r="C8" s="64">
        <v>510.50046346999994</v>
      </c>
      <c r="D8" s="64">
        <v>387.43944228000004</v>
      </c>
      <c r="E8" s="466">
        <v>304.60488693000002</v>
      </c>
    </row>
    <row r="9" spans="1:5" s="35" customFormat="1" ht="13.15" customHeight="1" x14ac:dyDescent="0.2">
      <c r="A9" s="91" t="s">
        <v>236</v>
      </c>
      <c r="B9" s="64">
        <v>-267.86304127000005</v>
      </c>
      <c r="C9" s="64">
        <v>10.148828510000003</v>
      </c>
      <c r="D9" s="64">
        <v>1.888356870000002</v>
      </c>
      <c r="E9" s="466">
        <v>-5.2575689500000005</v>
      </c>
    </row>
    <row r="10" spans="1:5" s="35" customFormat="1" ht="13.15" customHeight="1" x14ac:dyDescent="0.2">
      <c r="A10" s="91" t="s">
        <v>262</v>
      </c>
      <c r="B10" s="64">
        <v>0.94260193000000003</v>
      </c>
      <c r="C10" s="18">
        <v>0</v>
      </c>
      <c r="D10" s="18">
        <v>0</v>
      </c>
      <c r="E10" s="19">
        <v>0</v>
      </c>
    </row>
    <row r="11" spans="1:5" s="35" customFormat="1" ht="13.15" customHeight="1" x14ac:dyDescent="0.2">
      <c r="A11" s="91" t="s">
        <v>306</v>
      </c>
      <c r="B11" s="48">
        <v>0</v>
      </c>
      <c r="C11" s="67">
        <v>19.240019680000003</v>
      </c>
      <c r="D11" s="67">
        <v>0.68803552000000001</v>
      </c>
      <c r="E11" s="49">
        <v>0</v>
      </c>
    </row>
    <row r="12" spans="1:5" s="35" customFormat="1" ht="13.15" customHeight="1" x14ac:dyDescent="0.2">
      <c r="A12" s="82" t="s">
        <v>6</v>
      </c>
      <c r="B12" s="64">
        <v>-83.533040640000081</v>
      </c>
      <c r="C12" s="64">
        <v>539.31166166000003</v>
      </c>
      <c r="D12" s="64">
        <v>390.01583467000006</v>
      </c>
      <c r="E12" s="466">
        <v>300.39685287000003</v>
      </c>
    </row>
    <row r="13" spans="1:5" s="35" customFormat="1" ht="26.1" customHeight="1" x14ac:dyDescent="0.2">
      <c r="A13" s="78" t="s">
        <v>272</v>
      </c>
      <c r="B13" s="79"/>
      <c r="C13" s="79"/>
      <c r="D13" s="79"/>
      <c r="E13" s="530"/>
    </row>
    <row r="14" spans="1:5" s="35" customFormat="1" ht="13.15" customHeight="1" x14ac:dyDescent="0.2">
      <c r="A14" s="91" t="s">
        <v>147</v>
      </c>
      <c r="B14" s="64">
        <v>-110.54670589</v>
      </c>
      <c r="C14" s="64">
        <v>-79.214101680000013</v>
      </c>
      <c r="D14" s="64">
        <v>-97.986090790000006</v>
      </c>
      <c r="E14" s="466">
        <v>294.36227346000004</v>
      </c>
    </row>
    <row r="15" spans="1:5" s="35" customFormat="1" ht="13.15" customHeight="1" x14ac:dyDescent="0.2">
      <c r="A15" s="90" t="s">
        <v>307</v>
      </c>
      <c r="B15" s="64">
        <v>-36.05079593</v>
      </c>
      <c r="C15" s="64">
        <v>-337.39587349999999</v>
      </c>
      <c r="D15" s="64">
        <v>-499.47158494999996</v>
      </c>
      <c r="E15" s="466">
        <v>44.209378970000003</v>
      </c>
    </row>
    <row r="16" spans="1:5" s="35" customFormat="1" ht="13.15" customHeight="1" x14ac:dyDescent="0.2">
      <c r="A16" s="90" t="s">
        <v>235</v>
      </c>
      <c r="B16" s="64">
        <v>24.135774160000004</v>
      </c>
      <c r="C16" s="64">
        <v>37.311442110000002</v>
      </c>
      <c r="D16" s="64">
        <v>-105.40439333000002</v>
      </c>
      <c r="E16" s="466">
        <v>81.616204210000006</v>
      </c>
    </row>
    <row r="17" spans="1:7" s="35" customFormat="1" ht="13.15" customHeight="1" x14ac:dyDescent="0.2">
      <c r="A17" s="91" t="s">
        <v>236</v>
      </c>
      <c r="B17" s="64">
        <v>34.240961230000003</v>
      </c>
      <c r="C17" s="64">
        <v>-2.0293997999999993</v>
      </c>
      <c r="D17" s="64">
        <v>1.9549236200000002</v>
      </c>
      <c r="E17" s="466">
        <v>1.38054414</v>
      </c>
    </row>
    <row r="18" spans="1:7" s="35" customFormat="1" ht="13.15" customHeight="1" x14ac:dyDescent="0.2">
      <c r="A18" s="91" t="s">
        <v>261</v>
      </c>
      <c r="B18" s="64">
        <v>-7.1644493899999997</v>
      </c>
      <c r="C18" s="18"/>
      <c r="D18" s="18">
        <v>0</v>
      </c>
      <c r="E18" s="19">
        <v>-0.67234942000000009</v>
      </c>
    </row>
    <row r="19" spans="1:7" s="35" customFormat="1" ht="13.15" customHeight="1" x14ac:dyDescent="0.2">
      <c r="A19" s="91" t="s">
        <v>305</v>
      </c>
      <c r="B19" s="64">
        <v>5.3464563199999997</v>
      </c>
      <c r="C19" s="64">
        <v>-1.3986119800000003</v>
      </c>
      <c r="D19" s="64">
        <v>1.1290519299999999</v>
      </c>
      <c r="E19" s="19">
        <v>0</v>
      </c>
    </row>
    <row r="20" spans="1:7" s="35" customFormat="1" ht="13.15" customHeight="1" x14ac:dyDescent="0.2">
      <c r="A20" s="91" t="s">
        <v>262</v>
      </c>
      <c r="B20" s="64">
        <v>111.2405751</v>
      </c>
      <c r="C20" s="64">
        <v>-164.98568296000002</v>
      </c>
      <c r="D20" s="18">
        <v>0</v>
      </c>
      <c r="E20" s="19">
        <v>-192.19283290000001</v>
      </c>
    </row>
    <row r="21" spans="1:7" s="35" customFormat="1" ht="13.15" customHeight="1" x14ac:dyDescent="0.2">
      <c r="A21" s="91" t="s">
        <v>306</v>
      </c>
      <c r="B21" s="64">
        <v>-2.19552507</v>
      </c>
      <c r="C21" s="64">
        <v>-7.4182949000000002</v>
      </c>
      <c r="D21" s="64">
        <v>3.6650477800000001</v>
      </c>
      <c r="E21" s="466">
        <v>1.5963075</v>
      </c>
    </row>
    <row r="22" spans="1:7" s="35" customFormat="1" ht="13.15" customHeight="1" x14ac:dyDescent="0.2">
      <c r="A22" s="82" t="s">
        <v>6</v>
      </c>
      <c r="B22" s="60">
        <v>18.006290530000033</v>
      </c>
      <c r="C22" s="60">
        <v>-554.13052271000004</v>
      </c>
      <c r="D22" s="60">
        <v>-696.11304574000008</v>
      </c>
      <c r="E22" s="531">
        <v>230.32261366000006</v>
      </c>
    </row>
    <row r="23" spans="1:7" ht="13.15" customHeight="1" x14ac:dyDescent="0.2">
      <c r="A23" s="78" t="s">
        <v>273</v>
      </c>
      <c r="B23" s="79"/>
      <c r="C23" s="79"/>
      <c r="D23" s="79"/>
      <c r="E23" s="530"/>
    </row>
    <row r="24" spans="1:7" ht="13.15" customHeight="1" x14ac:dyDescent="0.2">
      <c r="A24" s="90" t="s">
        <v>308</v>
      </c>
      <c r="B24" s="64">
        <v>-94.761488119999996</v>
      </c>
      <c r="C24" s="64">
        <v>-359.11516544</v>
      </c>
      <c r="D24" s="64">
        <v>-445.17150541999996</v>
      </c>
      <c r="E24" s="466">
        <v>425.62167198000003</v>
      </c>
    </row>
    <row r="25" spans="1:7" ht="13.15" customHeight="1" x14ac:dyDescent="0.2">
      <c r="A25" s="90" t="s">
        <v>309</v>
      </c>
      <c r="B25" s="67">
        <v>51.764657080000006</v>
      </c>
      <c r="C25" s="67">
        <v>355.80915543000003</v>
      </c>
      <c r="D25" s="67">
        <v>431.83425160000002</v>
      </c>
      <c r="E25" s="553">
        <v>-418.15335741999996</v>
      </c>
    </row>
    <row r="26" spans="1:7" ht="13.15" customHeight="1" x14ac:dyDescent="0.2">
      <c r="A26" s="82" t="s">
        <v>6</v>
      </c>
      <c r="B26" s="64">
        <v>-42.996831039999989</v>
      </c>
      <c r="C26" s="64">
        <v>-3.3060100099999659</v>
      </c>
      <c r="D26" s="64">
        <v>-13.337253819999944</v>
      </c>
      <c r="E26" s="466">
        <v>8.4683145600000671</v>
      </c>
    </row>
    <row r="27" spans="1:7" ht="13.15" customHeight="1" x14ac:dyDescent="0.2">
      <c r="A27" s="78" t="s">
        <v>274</v>
      </c>
      <c r="B27" s="85">
        <v>48</v>
      </c>
      <c r="C27" s="85">
        <v>98</v>
      </c>
      <c r="D27" s="85">
        <v>151</v>
      </c>
      <c r="E27" s="554">
        <v>54</v>
      </c>
    </row>
    <row r="28" spans="1:7" ht="13.15" customHeight="1" x14ac:dyDescent="0.2">
      <c r="A28" s="84" t="s">
        <v>310</v>
      </c>
      <c r="B28" s="94">
        <v>-60.523581150000041</v>
      </c>
      <c r="C28" s="94">
        <v>79.875128940000025</v>
      </c>
      <c r="D28" s="94">
        <v>-168.43446488999996</v>
      </c>
      <c r="E28" s="533">
        <v>592.18778109000016</v>
      </c>
    </row>
    <row r="29" spans="1:7" s="1" customFormat="1" ht="13.15" customHeight="1" x14ac:dyDescent="0.2">
      <c r="A29" s="1" t="s">
        <v>17</v>
      </c>
    </row>
    <row r="30" spans="1:7" s="1" customFormat="1" ht="13.15" customHeight="1" x14ac:dyDescent="0.2">
      <c r="A30" s="570" t="s">
        <v>477</v>
      </c>
      <c r="B30" s="570"/>
      <c r="C30" s="570"/>
      <c r="D30" s="570"/>
      <c r="E30" s="570"/>
      <c r="F30" s="570"/>
      <c r="G30" s="570"/>
    </row>
    <row r="31" spans="1:7" x14ac:dyDescent="0.2">
      <c r="A31" s="612"/>
      <c r="B31" s="612"/>
      <c r="C31" s="612"/>
      <c r="D31" s="612"/>
      <c r="E31" s="612"/>
    </row>
    <row r="32" spans="1:7" x14ac:dyDescent="0.2">
      <c r="A32" s="612"/>
      <c r="B32" s="612"/>
      <c r="C32" s="612"/>
      <c r="D32" s="612"/>
      <c r="E32" s="612"/>
    </row>
  </sheetData>
  <mergeCells count="4">
    <mergeCell ref="A2:E2"/>
    <mergeCell ref="A31:E31"/>
    <mergeCell ref="A32:E32"/>
    <mergeCell ref="A30:G30"/>
  </mergeCells>
  <hyperlinks>
    <hyperlink ref="A2:E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0"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M27" sqref="M27"/>
    </sheetView>
  </sheetViews>
  <sheetFormatPr defaultColWidth="9.28515625" defaultRowHeight="12.75" x14ac:dyDescent="0.2"/>
  <cols>
    <col min="1" max="1" width="72" style="34" customWidth="1"/>
    <col min="2" max="3" width="10.7109375" style="34" customWidth="1"/>
    <col min="4" max="16384" width="9.28515625" style="34"/>
  </cols>
  <sheetData>
    <row r="1" spans="1:3" ht="13.15" customHeight="1" x14ac:dyDescent="0.2"/>
    <row r="2" spans="1:3" ht="39" customHeight="1" x14ac:dyDescent="0.2">
      <c r="A2" s="576" t="s">
        <v>501</v>
      </c>
      <c r="B2" s="576"/>
      <c r="C2" s="576"/>
    </row>
    <row r="4" spans="1:3" ht="13.15" customHeight="1" x14ac:dyDescent="0.2">
      <c r="A4" s="97"/>
      <c r="B4" s="88">
        <v>2020</v>
      </c>
      <c r="C4" s="95">
        <v>2021</v>
      </c>
    </row>
    <row r="5" spans="1:3" ht="13.15" customHeight="1" x14ac:dyDescent="0.2">
      <c r="A5" s="74"/>
      <c r="B5" s="75" t="s">
        <v>146</v>
      </c>
      <c r="C5" s="76" t="s">
        <v>146</v>
      </c>
    </row>
    <row r="6" spans="1:3" ht="13.15" customHeight="1" x14ac:dyDescent="0.2">
      <c r="A6" s="98" t="s">
        <v>370</v>
      </c>
      <c r="B6" s="99">
        <v>-71</v>
      </c>
      <c r="C6" s="100">
        <v>2272</v>
      </c>
    </row>
    <row r="7" spans="1:3" s="35" customFormat="1" ht="13.15" customHeight="1" x14ac:dyDescent="0.2">
      <c r="A7" s="90" t="s">
        <v>161</v>
      </c>
      <c r="B7" s="101"/>
      <c r="C7" s="102"/>
    </row>
    <row r="8" spans="1:3" s="35" customFormat="1" ht="13.15" customHeight="1" x14ac:dyDescent="0.2">
      <c r="A8" s="103" t="s">
        <v>162</v>
      </c>
      <c r="B8" s="104"/>
      <c r="C8" s="102"/>
    </row>
    <row r="9" spans="1:3" s="35" customFormat="1" ht="13.15" customHeight="1" x14ac:dyDescent="0.2">
      <c r="A9" s="105" t="s">
        <v>163</v>
      </c>
      <c r="B9" s="64">
        <v>22</v>
      </c>
      <c r="C9" s="466">
        <v>-1306</v>
      </c>
    </row>
    <row r="10" spans="1:3" s="35" customFormat="1" ht="13.15" customHeight="1" x14ac:dyDescent="0.2">
      <c r="A10" s="105" t="s">
        <v>164</v>
      </c>
      <c r="B10" s="64">
        <v>-139</v>
      </c>
      <c r="C10" s="112">
        <v>-267</v>
      </c>
    </row>
    <row r="11" spans="1:3" s="35" customFormat="1" ht="13.15" customHeight="1" x14ac:dyDescent="0.2">
      <c r="A11" s="105" t="s">
        <v>165</v>
      </c>
      <c r="B11" s="64">
        <v>-11</v>
      </c>
      <c r="C11" s="112">
        <v>-10</v>
      </c>
    </row>
    <row r="12" spans="1:3" s="35" customFormat="1" ht="13.15" customHeight="1" x14ac:dyDescent="0.2">
      <c r="A12" s="105" t="s">
        <v>166</v>
      </c>
      <c r="B12" s="64">
        <v>-57</v>
      </c>
      <c r="C12" s="112">
        <v>-30</v>
      </c>
    </row>
    <row r="13" spans="1:3" s="35" customFormat="1" ht="13.15" customHeight="1" x14ac:dyDescent="0.2">
      <c r="A13" s="105" t="s">
        <v>167</v>
      </c>
      <c r="B13" s="64">
        <v>-177</v>
      </c>
      <c r="C13" s="112">
        <v>49</v>
      </c>
    </row>
    <row r="14" spans="1:3" s="35" customFormat="1" ht="13.15" customHeight="1" x14ac:dyDescent="0.2">
      <c r="A14" s="105" t="s">
        <v>168</v>
      </c>
      <c r="B14" s="64">
        <v>50</v>
      </c>
      <c r="C14" s="112">
        <v>54</v>
      </c>
    </row>
    <row r="15" spans="1:3" s="35" customFormat="1" ht="13.15" customHeight="1" x14ac:dyDescent="0.2">
      <c r="A15" s="105" t="s">
        <v>169</v>
      </c>
      <c r="B15" s="64">
        <v>-225</v>
      </c>
      <c r="C15" s="112">
        <v>-78</v>
      </c>
    </row>
    <row r="16" spans="1:3" s="35" customFormat="1" ht="13.15" customHeight="1" x14ac:dyDescent="0.2">
      <c r="A16" s="105" t="s">
        <v>170</v>
      </c>
      <c r="B16" s="64">
        <v>167</v>
      </c>
      <c r="C16" s="466">
        <v>-1459</v>
      </c>
    </row>
    <row r="17" spans="1:6" s="35" customFormat="1" ht="13.15" customHeight="1" x14ac:dyDescent="0.2">
      <c r="A17" s="105" t="s">
        <v>371</v>
      </c>
      <c r="B17" s="64">
        <v>360</v>
      </c>
      <c r="C17" s="114">
        <v>52.775042039999988</v>
      </c>
    </row>
    <row r="18" spans="1:6" s="35" customFormat="1" ht="13.15" customHeight="1" x14ac:dyDescent="0.2">
      <c r="A18" s="82"/>
      <c r="B18" s="104"/>
      <c r="C18" s="112"/>
    </row>
    <row r="19" spans="1:6" ht="13.15" customHeight="1" x14ac:dyDescent="0.2">
      <c r="A19" s="98" t="s">
        <v>171</v>
      </c>
      <c r="B19" s="96">
        <v>-81</v>
      </c>
      <c r="C19" s="113">
        <v>-722.22495795999998</v>
      </c>
    </row>
    <row r="20" spans="1:6" ht="13.15" customHeight="1" x14ac:dyDescent="0.2">
      <c r="A20" s="103" t="s">
        <v>172</v>
      </c>
      <c r="B20" s="104">
        <v>-93</v>
      </c>
      <c r="C20" s="114">
        <v>-66.033000000000001</v>
      </c>
      <c r="F20" s="64"/>
    </row>
    <row r="21" spans="1:6" ht="13.15" customHeight="1" x14ac:dyDescent="0.2">
      <c r="A21" s="98" t="s">
        <v>372</v>
      </c>
      <c r="B21" s="107">
        <v>373</v>
      </c>
      <c r="C21" s="108">
        <v>581.255</v>
      </c>
    </row>
    <row r="22" spans="1:6" ht="13.15" customHeight="1" x14ac:dyDescent="0.2">
      <c r="A22" s="103" t="s">
        <v>173</v>
      </c>
      <c r="B22" s="104">
        <v>78</v>
      </c>
      <c r="C22" s="106">
        <v>125.48854999999999</v>
      </c>
    </row>
    <row r="23" spans="1:6" ht="13.15" customHeight="1" x14ac:dyDescent="0.2">
      <c r="A23" s="109" t="s">
        <v>174</v>
      </c>
      <c r="B23" s="110">
        <v>0.20911528150134048</v>
      </c>
      <c r="C23" s="111">
        <v>0.21589242243077478</v>
      </c>
    </row>
    <row r="24" spans="1:6" s="1" customFormat="1" ht="13.15" customHeight="1" x14ac:dyDescent="0.2">
      <c r="A24" s="1" t="s">
        <v>17</v>
      </c>
    </row>
    <row r="25" spans="1:6" s="1" customFormat="1" ht="13.15" customHeight="1" x14ac:dyDescent="0.2">
      <c r="A25" s="597" t="s">
        <v>502</v>
      </c>
      <c r="B25" s="597"/>
      <c r="C25" s="597"/>
    </row>
    <row r="26" spans="1:6" s="1" customFormat="1" ht="26.1" customHeight="1" x14ac:dyDescent="0.2">
      <c r="A26" s="590" t="s">
        <v>404</v>
      </c>
      <c r="B26" s="590"/>
      <c r="C26" s="590"/>
    </row>
    <row r="27" spans="1:6" s="1" customFormat="1" ht="59.25" customHeight="1" x14ac:dyDescent="0.2">
      <c r="A27" s="570" t="s">
        <v>405</v>
      </c>
      <c r="B27" s="570"/>
      <c r="C27" s="570"/>
    </row>
    <row r="28" spans="1:6" s="1" customFormat="1" ht="13.15" customHeight="1" x14ac:dyDescent="0.2"/>
    <row r="29" spans="1:6" s="1" customFormat="1" ht="13.15" customHeight="1" x14ac:dyDescent="0.2"/>
    <row r="30" spans="1:6" s="1" customFormat="1" ht="13.15" customHeight="1" x14ac:dyDescent="0.2"/>
    <row r="31" spans="1:6" s="1" customFormat="1" ht="13.15" customHeight="1" x14ac:dyDescent="0.2"/>
  </sheetData>
  <mergeCells count="4">
    <mergeCell ref="A2:C2"/>
    <mergeCell ref="A25:C25"/>
    <mergeCell ref="A26:C26"/>
    <mergeCell ref="A27:C27"/>
  </mergeCells>
  <hyperlinks>
    <hyperlink ref="A2:C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11" sqref="A11"/>
    </sheetView>
  </sheetViews>
  <sheetFormatPr defaultColWidth="9.28515625" defaultRowHeight="15" x14ac:dyDescent="0.25"/>
  <cols>
    <col min="1" max="1" width="72" style="2" customWidth="1"/>
    <col min="2" max="3" width="10.7109375" style="2" customWidth="1"/>
    <col min="4" max="16384" width="9.28515625" style="2"/>
  </cols>
  <sheetData>
    <row r="1" spans="1:6" s="34" customFormat="1" ht="13.15" customHeight="1" x14ac:dyDescent="0.2"/>
    <row r="2" spans="1:6" s="34" customFormat="1" ht="26.1" customHeight="1" x14ac:dyDescent="0.2">
      <c r="A2" s="576" t="s">
        <v>503</v>
      </c>
      <c r="B2" s="576"/>
      <c r="C2" s="576"/>
    </row>
    <row r="3" spans="1:6" s="34" customFormat="1" ht="13.15" customHeight="1" x14ac:dyDescent="0.2"/>
    <row r="4" spans="1:6" s="34" customFormat="1" ht="13.15" customHeight="1" x14ac:dyDescent="0.2">
      <c r="A4" s="471"/>
      <c r="B4" s="472">
        <v>2020</v>
      </c>
      <c r="C4" s="472">
        <v>2021</v>
      </c>
    </row>
    <row r="5" spans="1:6" s="34" customFormat="1" ht="13.15" customHeight="1" x14ac:dyDescent="0.2">
      <c r="A5" s="74"/>
      <c r="B5" s="473" t="s">
        <v>146</v>
      </c>
      <c r="C5" s="474" t="s">
        <v>146</v>
      </c>
    </row>
    <row r="6" spans="1:6" s="35" customFormat="1" ht="26.1" customHeight="1" x14ac:dyDescent="0.2">
      <c r="A6" s="91" t="s">
        <v>175</v>
      </c>
      <c r="B6" s="475">
        <v>13</v>
      </c>
      <c r="C6" s="106">
        <v>12.503983249999999</v>
      </c>
    </row>
    <row r="7" spans="1:6" s="35" customFormat="1" ht="13.15" customHeight="1" x14ac:dyDescent="0.2">
      <c r="A7" s="91" t="s">
        <v>176</v>
      </c>
      <c r="B7" s="475">
        <v>9</v>
      </c>
      <c r="C7" s="106">
        <v>7.4550708286800011</v>
      </c>
    </row>
    <row r="8" spans="1:6" s="35" customFormat="1" ht="13.15" customHeight="1" x14ac:dyDescent="0.2">
      <c r="A8" s="91" t="s">
        <v>406</v>
      </c>
      <c r="B8" s="475">
        <v>38</v>
      </c>
      <c r="C8" s="106">
        <v>55.406999999999996</v>
      </c>
    </row>
    <row r="9" spans="1:6" s="34" customFormat="1" ht="26.1" customHeight="1" x14ac:dyDescent="0.2">
      <c r="A9" s="109" t="s">
        <v>177</v>
      </c>
      <c r="B9" s="476">
        <v>60</v>
      </c>
      <c r="C9" s="477">
        <v>75.366054078679994</v>
      </c>
    </row>
    <row r="10" spans="1:6" s="1" customFormat="1" ht="13.15" customHeight="1" x14ac:dyDescent="0.2">
      <c r="A10" s="1" t="s">
        <v>17</v>
      </c>
    </row>
    <row r="11" spans="1:6" s="1" customFormat="1" ht="13.15" customHeight="1" x14ac:dyDescent="0.2">
      <c r="A11" s="565" t="s">
        <v>504</v>
      </c>
      <c r="B11" s="33"/>
      <c r="C11" s="33"/>
      <c r="D11" s="33"/>
      <c r="E11" s="33"/>
      <c r="F11" s="33"/>
    </row>
    <row r="12" spans="1:6" s="1" customFormat="1" ht="26.1" customHeight="1" x14ac:dyDescent="0.2">
      <c r="A12" s="570" t="s">
        <v>206</v>
      </c>
      <c r="B12" s="570"/>
      <c r="C12" s="570"/>
    </row>
  </sheetData>
  <mergeCells count="2">
    <mergeCell ref="A2:C2"/>
    <mergeCell ref="A12:C12"/>
  </mergeCells>
  <hyperlinks>
    <hyperlink ref="A2:C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workbookViewId="0">
      <selection activeCell="C18" sqref="C18"/>
    </sheetView>
  </sheetViews>
  <sheetFormatPr defaultColWidth="9.28515625" defaultRowHeight="15" x14ac:dyDescent="0.25"/>
  <cols>
    <col min="1" max="1" width="72" style="2" customWidth="1"/>
    <col min="2" max="3" width="10.7109375" style="2" customWidth="1"/>
    <col min="4" max="16384" width="9.28515625" style="2"/>
  </cols>
  <sheetData>
    <row r="1" spans="1:3" s="34" customFormat="1" ht="13.15" customHeight="1" x14ac:dyDescent="0.2"/>
    <row r="2" spans="1:3" s="34" customFormat="1" ht="13.15" customHeight="1" x14ac:dyDescent="0.2">
      <c r="A2" s="576" t="s">
        <v>505</v>
      </c>
      <c r="B2" s="576"/>
      <c r="C2" s="576"/>
    </row>
    <row r="3" spans="1:3" s="34" customFormat="1" ht="13.15" customHeight="1" x14ac:dyDescent="0.2"/>
    <row r="4" spans="1:3" s="34" customFormat="1" ht="13.15" customHeight="1" x14ac:dyDescent="0.2">
      <c r="A4" s="97"/>
      <c r="B4" s="89">
        <v>2020</v>
      </c>
      <c r="C4" s="95">
        <v>2021</v>
      </c>
    </row>
    <row r="5" spans="1:3" s="34" customFormat="1" ht="13.15" customHeight="1" x14ac:dyDescent="0.2">
      <c r="A5" s="74"/>
      <c r="B5" s="473" t="s">
        <v>146</v>
      </c>
      <c r="C5" s="474" t="s">
        <v>146</v>
      </c>
    </row>
    <row r="6" spans="1:3" s="34" customFormat="1" ht="13.15" customHeight="1" x14ac:dyDescent="0.2">
      <c r="A6" s="98" t="s">
        <v>318</v>
      </c>
      <c r="B6" s="478"/>
      <c r="C6" s="100"/>
    </row>
    <row r="7" spans="1:3" s="35" customFormat="1" ht="13.15" customHeight="1" x14ac:dyDescent="0.2">
      <c r="A7" s="91" t="s">
        <v>407</v>
      </c>
      <c r="B7" s="479">
        <v>257.30370999999997</v>
      </c>
      <c r="C7" s="106">
        <v>252.15007345902819</v>
      </c>
    </row>
    <row r="8" spans="1:3" s="35" customFormat="1" ht="13.15" customHeight="1" x14ac:dyDescent="0.2">
      <c r="A8" s="91" t="s">
        <v>440</v>
      </c>
      <c r="B8" s="479">
        <v>153.708</v>
      </c>
      <c r="C8" s="106">
        <v>161.22197832817909</v>
      </c>
    </row>
    <row r="9" spans="1:3" s="35" customFormat="1" ht="13.15" customHeight="1" x14ac:dyDescent="0.2">
      <c r="A9" s="91" t="s">
        <v>441</v>
      </c>
      <c r="B9" s="479">
        <v>27.845650000000003</v>
      </c>
      <c r="C9" s="106">
        <v>30.12189985182092</v>
      </c>
    </row>
    <row r="10" spans="1:3" s="35" customFormat="1" ht="13.15" customHeight="1" x14ac:dyDescent="0.2">
      <c r="A10" s="91" t="s">
        <v>442</v>
      </c>
      <c r="B10" s="480">
        <v>173.75973000000002</v>
      </c>
      <c r="C10" s="481">
        <v>185.00955759999999</v>
      </c>
    </row>
    <row r="11" spans="1:3" s="35" customFormat="1" ht="13.15" customHeight="1" x14ac:dyDescent="0.2">
      <c r="A11" s="82" t="s">
        <v>6</v>
      </c>
      <c r="B11" s="479">
        <v>612.61708999999996</v>
      </c>
      <c r="C11" s="106">
        <v>628</v>
      </c>
    </row>
    <row r="12" spans="1:3" s="35" customFormat="1" ht="13.15" customHeight="1" x14ac:dyDescent="0.2">
      <c r="A12" s="98" t="s">
        <v>319</v>
      </c>
      <c r="B12" s="482"/>
      <c r="C12" s="100"/>
    </row>
    <row r="13" spans="1:3" s="35" customFormat="1" ht="13.15" customHeight="1" x14ac:dyDescent="0.2">
      <c r="A13" s="91" t="s">
        <v>178</v>
      </c>
      <c r="B13" s="479">
        <v>282.70766000000003</v>
      </c>
      <c r="C13" s="106">
        <v>280.12107257999998</v>
      </c>
    </row>
    <row r="14" spans="1:3" s="35" customFormat="1" ht="13.15" customHeight="1" x14ac:dyDescent="0.2">
      <c r="A14" s="91" t="s">
        <v>179</v>
      </c>
      <c r="B14" s="479">
        <v>478.38600000000002</v>
      </c>
      <c r="C14" s="106">
        <v>85.223506868456028</v>
      </c>
    </row>
    <row r="15" spans="1:3" s="35" customFormat="1" ht="13.15" customHeight="1" x14ac:dyDescent="0.2">
      <c r="A15" s="91" t="s">
        <v>180</v>
      </c>
      <c r="B15" s="480">
        <v>102.88656168</v>
      </c>
      <c r="C15" s="481">
        <v>87.46919398</v>
      </c>
    </row>
    <row r="16" spans="1:3" s="35" customFormat="1" ht="13.15" customHeight="1" x14ac:dyDescent="0.2">
      <c r="A16" s="82" t="s">
        <v>6</v>
      </c>
      <c r="B16" s="479">
        <v>863.98022168</v>
      </c>
      <c r="C16" s="106">
        <v>452</v>
      </c>
    </row>
    <row r="17" spans="1:3" s="34" customFormat="1" ht="13.15" customHeight="1" x14ac:dyDescent="0.2">
      <c r="A17" s="109" t="s">
        <v>6</v>
      </c>
      <c r="B17" s="483">
        <v>1476.5973116800001</v>
      </c>
      <c r="C17" s="477">
        <v>1080</v>
      </c>
    </row>
    <row r="18" spans="1:3" s="1" customFormat="1" ht="13.15" customHeight="1" x14ac:dyDescent="0.2">
      <c r="A18" s="1" t="s">
        <v>17</v>
      </c>
    </row>
    <row r="19" spans="1:3" s="1" customFormat="1" ht="13.15" customHeight="1" x14ac:dyDescent="0.2">
      <c r="A19" s="613" t="s">
        <v>504</v>
      </c>
      <c r="B19" s="613"/>
      <c r="C19" s="613"/>
    </row>
    <row r="20" spans="1:3" s="1" customFormat="1" ht="13.15" customHeight="1" x14ac:dyDescent="0.2">
      <c r="A20" s="570" t="s">
        <v>207</v>
      </c>
      <c r="B20" s="570"/>
      <c r="C20" s="570"/>
    </row>
  </sheetData>
  <mergeCells count="3">
    <mergeCell ref="A2:C2"/>
    <mergeCell ref="A20:C20"/>
    <mergeCell ref="A19:C19"/>
  </mergeCells>
  <hyperlinks>
    <hyperlink ref="A2:C2" location="Índice!A1" display="Tabela 54 - Carga fiscal e parafiscal (2016-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workbookViewId="0">
      <selection activeCell="B13" sqref="B13"/>
    </sheetView>
  </sheetViews>
  <sheetFormatPr defaultColWidth="9.28515625" defaultRowHeight="12.75" x14ac:dyDescent="0.2"/>
  <cols>
    <col min="1" max="1" width="60.28515625" style="34" customWidth="1"/>
    <col min="2" max="4" width="10.7109375" style="34" customWidth="1"/>
    <col min="5" max="16384" width="9.28515625" style="34"/>
  </cols>
  <sheetData>
    <row r="1" spans="1:5" ht="13.15" customHeight="1" x14ac:dyDescent="0.2"/>
    <row r="2" spans="1:5" ht="13.15" customHeight="1" x14ac:dyDescent="0.2">
      <c r="A2" s="576" t="s">
        <v>506</v>
      </c>
      <c r="B2" s="576"/>
      <c r="C2" s="576"/>
      <c r="D2" s="576"/>
      <c r="E2" s="576"/>
    </row>
    <row r="3" spans="1:5" ht="13.15" customHeight="1" x14ac:dyDescent="0.2"/>
    <row r="4" spans="1:5" ht="13.15" customHeight="1" x14ac:dyDescent="0.2">
      <c r="A4" s="73"/>
      <c r="B4" s="88">
        <v>2018</v>
      </c>
      <c r="C4" s="88">
        <v>2019</v>
      </c>
      <c r="D4" s="88">
        <v>2020</v>
      </c>
      <c r="E4" s="95">
        <v>2021</v>
      </c>
    </row>
    <row r="5" spans="1:5" ht="13.15" customHeight="1" x14ac:dyDescent="0.2">
      <c r="A5" s="78" t="s">
        <v>181</v>
      </c>
      <c r="B5" s="115"/>
      <c r="C5" s="115"/>
      <c r="D5" s="115"/>
      <c r="E5" s="116"/>
    </row>
    <row r="6" spans="1:5" s="35" customFormat="1" ht="13.15" customHeight="1" x14ac:dyDescent="0.2">
      <c r="A6" s="91" t="s">
        <v>373</v>
      </c>
      <c r="B6" s="117">
        <v>346838.80553359003</v>
      </c>
      <c r="C6" s="117">
        <v>353560.82661643997</v>
      </c>
      <c r="D6" s="117">
        <v>372770.08384884999</v>
      </c>
      <c r="E6" s="534">
        <v>407695.90465116815</v>
      </c>
    </row>
    <row r="7" spans="1:5" s="35" customFormat="1" ht="13.15" customHeight="1" x14ac:dyDescent="0.2">
      <c r="A7" s="78" t="s">
        <v>182</v>
      </c>
      <c r="B7" s="118"/>
      <c r="C7" s="118"/>
      <c r="D7" s="118"/>
      <c r="E7" s="535"/>
    </row>
    <row r="8" spans="1:5" s="35" customFormat="1" ht="13.15" customHeight="1" x14ac:dyDescent="0.2">
      <c r="A8" s="119" t="s">
        <v>183</v>
      </c>
      <c r="B8" s="117">
        <v>25286.206606330001</v>
      </c>
      <c r="C8" s="117">
        <v>27069.095999999998</v>
      </c>
      <c r="D8" s="117">
        <v>27789.11483745135</v>
      </c>
      <c r="E8" s="534">
        <v>27803.944487812343</v>
      </c>
    </row>
    <row r="9" spans="1:5" s="35" customFormat="1" ht="13.15" customHeight="1" x14ac:dyDescent="0.2">
      <c r="A9" s="91" t="s">
        <v>374</v>
      </c>
      <c r="B9" s="117">
        <v>26604.206606330001</v>
      </c>
      <c r="C9" s="117">
        <v>29094.095999999998</v>
      </c>
      <c r="D9" s="117">
        <v>29839.11483745135</v>
      </c>
      <c r="E9" s="534">
        <v>29140.489497121973</v>
      </c>
    </row>
    <row r="10" spans="1:5" s="35" customFormat="1" ht="13.15" customHeight="1" x14ac:dyDescent="0.2">
      <c r="A10" s="91" t="s">
        <v>375</v>
      </c>
      <c r="B10" s="120">
        <v>2237</v>
      </c>
      <c r="C10" s="120">
        <v>2774</v>
      </c>
      <c r="D10" s="120">
        <v>2788.75</v>
      </c>
      <c r="E10" s="536">
        <v>3087.4040458401114</v>
      </c>
    </row>
    <row r="11" spans="1:5" s="35" customFormat="1" ht="13.15" customHeight="1" x14ac:dyDescent="0.2">
      <c r="A11" s="82" t="s">
        <v>184</v>
      </c>
      <c r="B11" s="117">
        <v>28841.206606330001</v>
      </c>
      <c r="C11" s="117">
        <v>31868.095999999998</v>
      </c>
      <c r="D11" s="117">
        <v>32627.86483745135</v>
      </c>
      <c r="E11" s="534">
        <v>32227</v>
      </c>
    </row>
    <row r="12" spans="1:5" s="35" customFormat="1" ht="13.15" customHeight="1" x14ac:dyDescent="0.2">
      <c r="A12" s="78" t="s">
        <v>185</v>
      </c>
      <c r="B12" s="121"/>
      <c r="C12" s="121"/>
      <c r="D12" s="121"/>
      <c r="E12" s="537"/>
    </row>
    <row r="13" spans="1:5" s="35" customFormat="1" ht="13.15" customHeight="1" x14ac:dyDescent="0.2">
      <c r="A13" s="122" t="s">
        <v>186</v>
      </c>
      <c r="B13" s="117">
        <v>166084.91192365001</v>
      </c>
      <c r="C13" s="117">
        <v>155958.31200000001</v>
      </c>
      <c r="D13" s="117">
        <v>159693.58076021</v>
      </c>
      <c r="E13" s="534">
        <v>155628.53756696038</v>
      </c>
    </row>
    <row r="14" spans="1:5" s="35" customFormat="1" ht="13.15" customHeight="1" x14ac:dyDescent="0.2">
      <c r="A14" s="122" t="s">
        <v>187</v>
      </c>
      <c r="B14" s="117">
        <v>4569</v>
      </c>
      <c r="C14" s="117">
        <v>5421</v>
      </c>
      <c r="D14" s="117">
        <v>5917</v>
      </c>
      <c r="E14" s="534">
        <v>5747.3368301817409</v>
      </c>
    </row>
    <row r="15" spans="1:5" s="35" customFormat="1" ht="13.15" customHeight="1" x14ac:dyDescent="0.2">
      <c r="A15" s="91" t="s">
        <v>188</v>
      </c>
      <c r="B15" s="117">
        <v>15062.864463739999</v>
      </c>
      <c r="C15" s="117">
        <v>15501</v>
      </c>
      <c r="D15" s="117">
        <v>15234.215632039999</v>
      </c>
      <c r="E15" s="534">
        <v>15261.125678238071</v>
      </c>
    </row>
    <row r="16" spans="1:5" s="35" customFormat="1" ht="13.15" customHeight="1" x14ac:dyDescent="0.2">
      <c r="A16" s="90" t="s">
        <v>189</v>
      </c>
      <c r="B16" s="117">
        <v>618</v>
      </c>
      <c r="C16" s="117">
        <v>408</v>
      </c>
      <c r="D16" s="117">
        <v>372</v>
      </c>
      <c r="E16" s="534">
        <v>358.66545014536791</v>
      </c>
    </row>
    <row r="17" spans="1:7" s="35" customFormat="1" ht="13.15" customHeight="1" x14ac:dyDescent="0.2">
      <c r="A17" s="91" t="s">
        <v>149</v>
      </c>
      <c r="B17" s="120">
        <v>1650</v>
      </c>
      <c r="C17" s="123">
        <v>788</v>
      </c>
      <c r="D17" s="123">
        <v>1312</v>
      </c>
      <c r="E17" s="538">
        <v>1643.1666496171003</v>
      </c>
    </row>
    <row r="18" spans="1:7" s="35" customFormat="1" ht="13.15" customHeight="1" x14ac:dyDescent="0.2">
      <c r="A18" s="83" t="s">
        <v>190</v>
      </c>
      <c r="B18" s="117">
        <v>187984.77638739001</v>
      </c>
      <c r="C18" s="117">
        <v>178076.31200000001</v>
      </c>
      <c r="D18" s="117">
        <v>182528.79639224999</v>
      </c>
      <c r="E18" s="534">
        <v>178638.83217514268</v>
      </c>
    </row>
    <row r="19" spans="1:7" ht="13.15" customHeight="1" x14ac:dyDescent="0.2">
      <c r="A19" s="78" t="s">
        <v>376</v>
      </c>
      <c r="B19" s="124"/>
      <c r="C19" s="124"/>
      <c r="D19" s="124"/>
      <c r="E19" s="539"/>
    </row>
    <row r="20" spans="1:7" ht="13.15" customHeight="1" x14ac:dyDescent="0.2">
      <c r="A20" s="91" t="s">
        <v>218</v>
      </c>
      <c r="B20" s="249">
        <v>0.13451199130200522</v>
      </c>
      <c r="C20" s="249">
        <v>0.15200840412732713</v>
      </c>
      <c r="D20" s="249">
        <v>0.1522450998785595</v>
      </c>
      <c r="E20" s="250">
        <v>0.15564333996850443</v>
      </c>
    </row>
    <row r="21" spans="1:7" ht="13.15" customHeight="1" x14ac:dyDescent="0.2">
      <c r="A21" s="91" t="s">
        <v>219</v>
      </c>
      <c r="B21" s="249">
        <v>0.14152319734394517</v>
      </c>
      <c r="C21" s="249">
        <v>0.16337993342988819</v>
      </c>
      <c r="D21" s="249">
        <v>0.1634762044522981</v>
      </c>
      <c r="E21" s="250">
        <v>0.16312516792850387</v>
      </c>
    </row>
    <row r="22" spans="1:7" ht="13.15" customHeight="1" x14ac:dyDescent="0.2">
      <c r="A22" s="125" t="s">
        <v>220</v>
      </c>
      <c r="B22" s="540">
        <v>0.15342309712833035</v>
      </c>
      <c r="C22" s="540">
        <v>0.1789575246818903</v>
      </c>
      <c r="D22" s="540">
        <v>0.17875461561328029</v>
      </c>
      <c r="E22" s="541">
        <v>0.18040810696391546</v>
      </c>
    </row>
    <row r="23" spans="1:7" ht="13.15" customHeight="1" x14ac:dyDescent="0.2">
      <c r="A23" s="1" t="s">
        <v>17</v>
      </c>
      <c r="B23" s="1"/>
      <c r="C23" s="1"/>
      <c r="D23" s="1"/>
      <c r="E23" s="1"/>
    </row>
    <row r="24" spans="1:7" ht="13.15" customHeight="1" x14ac:dyDescent="0.2">
      <c r="A24" s="613" t="s">
        <v>507</v>
      </c>
      <c r="B24" s="613"/>
      <c r="C24" s="613"/>
      <c r="D24" s="613"/>
      <c r="E24" s="613"/>
    </row>
    <row r="25" spans="1:7" ht="13.15" customHeight="1" x14ac:dyDescent="0.2">
      <c r="A25" s="590" t="s">
        <v>208</v>
      </c>
      <c r="B25" s="590"/>
      <c r="C25" s="590"/>
      <c r="D25" s="562"/>
      <c r="E25" s="1"/>
      <c r="F25" s="1"/>
      <c r="G25" s="1"/>
    </row>
    <row r="26" spans="1:7" ht="13.15" customHeight="1" x14ac:dyDescent="0.2">
      <c r="A26" s="590" t="s">
        <v>209</v>
      </c>
      <c r="B26" s="590"/>
      <c r="C26" s="590"/>
      <c r="D26" s="562"/>
      <c r="E26" s="1"/>
      <c r="F26" s="1"/>
      <c r="G26" s="1"/>
    </row>
  </sheetData>
  <mergeCells count="4">
    <mergeCell ref="A26:C26"/>
    <mergeCell ref="A25:C25"/>
    <mergeCell ref="A2:E2"/>
    <mergeCell ref="A24:E24"/>
  </mergeCells>
  <hyperlinks>
    <hyperlink ref="A2:C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scale="85"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D10" sqref="D10"/>
    </sheetView>
  </sheetViews>
  <sheetFormatPr defaultRowHeight="15" x14ac:dyDescent="0.25"/>
  <cols>
    <col min="1" max="1" width="55.28515625" customWidth="1"/>
    <col min="2" max="2" width="10.7109375" customWidth="1"/>
  </cols>
  <sheetData>
    <row r="1" spans="1:5" s="34" customFormat="1" ht="13.15" customHeight="1" x14ac:dyDescent="0.2"/>
    <row r="2" spans="1:5" s="34" customFormat="1" ht="13.15" customHeight="1" x14ac:dyDescent="0.2">
      <c r="A2" s="576" t="s">
        <v>508</v>
      </c>
      <c r="B2" s="576"/>
      <c r="C2" s="576"/>
      <c r="D2" s="576"/>
      <c r="E2" s="576"/>
    </row>
    <row r="3" spans="1:5" s="34" customFormat="1" ht="13.15" customHeight="1" x14ac:dyDescent="0.2"/>
    <row r="4" spans="1:5" s="34" customFormat="1" ht="13.15" customHeight="1" x14ac:dyDescent="0.2">
      <c r="A4" s="11"/>
      <c r="B4" s="484">
        <v>2018</v>
      </c>
      <c r="C4" s="484">
        <v>2019</v>
      </c>
      <c r="D4" s="484">
        <v>2020</v>
      </c>
      <c r="E4" s="529">
        <v>2021</v>
      </c>
    </row>
    <row r="5" spans="1:5" s="34" customFormat="1" ht="13.15" customHeight="1" x14ac:dyDescent="0.2">
      <c r="A5" s="127"/>
      <c r="B5" s="75" t="s">
        <v>146</v>
      </c>
      <c r="C5" s="75" t="s">
        <v>146</v>
      </c>
      <c r="D5" s="75" t="s">
        <v>146</v>
      </c>
      <c r="E5" s="76" t="s">
        <v>146</v>
      </c>
    </row>
    <row r="6" spans="1:5" s="34" customFormat="1" ht="13.15" customHeight="1" x14ac:dyDescent="0.2">
      <c r="A6" s="128" t="s">
        <v>377</v>
      </c>
      <c r="B6" s="129"/>
      <c r="C6" s="129"/>
      <c r="D6" s="129"/>
      <c r="E6" s="130"/>
    </row>
    <row r="7" spans="1:5" s="34" customFormat="1" ht="13.15" customHeight="1" x14ac:dyDescent="0.2">
      <c r="A7" s="63" t="s">
        <v>21</v>
      </c>
      <c r="B7" s="131">
        <v>3930.3795139999997</v>
      </c>
      <c r="C7" s="131">
        <v>3977.5295510000001</v>
      </c>
      <c r="D7" s="131">
        <v>3821.1858635199997</v>
      </c>
      <c r="E7" s="132">
        <v>3782.0731297000002</v>
      </c>
    </row>
    <row r="8" spans="1:5" s="34" customFormat="1" ht="13.15" customHeight="1" x14ac:dyDescent="0.2">
      <c r="A8" s="128" t="s">
        <v>199</v>
      </c>
      <c r="B8" s="15"/>
      <c r="C8" s="15"/>
      <c r="D8" s="15"/>
      <c r="E8" s="16"/>
    </row>
    <row r="9" spans="1:5" s="34" customFormat="1" ht="13.15" customHeight="1" x14ac:dyDescent="0.2">
      <c r="A9" s="63" t="s">
        <v>21</v>
      </c>
      <c r="B9" s="52">
        <v>7365</v>
      </c>
      <c r="C9" s="52">
        <v>7007</v>
      </c>
      <c r="D9" s="52">
        <v>6412</v>
      </c>
      <c r="E9" s="542">
        <v>7499.4569326699993</v>
      </c>
    </row>
    <row r="10" spans="1:5" s="34" customFormat="1" ht="13.15" customHeight="1" x14ac:dyDescent="0.2">
      <c r="A10" s="133" t="s">
        <v>221</v>
      </c>
      <c r="B10" s="15"/>
      <c r="C10" s="15"/>
      <c r="D10" s="15"/>
      <c r="E10" s="16"/>
    </row>
    <row r="11" spans="1:5" s="34" customFormat="1" ht="13.15" customHeight="1" x14ac:dyDescent="0.2">
      <c r="A11" s="134" t="s">
        <v>6</v>
      </c>
      <c r="B11" s="135">
        <f>+B7/B9</f>
        <v>0.53365641737949754</v>
      </c>
      <c r="C11" s="135">
        <f>+C7/C9</f>
        <v>0.56765085642928503</v>
      </c>
      <c r="D11" s="135">
        <f>+D7/D9</f>
        <v>0.59594289824079849</v>
      </c>
      <c r="E11" s="543">
        <f>+E7/E9</f>
        <v>0.50431293407714595</v>
      </c>
    </row>
    <row r="12" spans="1:5" ht="13.15" customHeight="1" x14ac:dyDescent="0.25">
      <c r="A12" s="1" t="s">
        <v>17</v>
      </c>
      <c r="B12" s="1"/>
    </row>
    <row r="13" spans="1:5" ht="13.15" customHeight="1" x14ac:dyDescent="0.25">
      <c r="A13" s="570" t="s">
        <v>477</v>
      </c>
      <c r="B13" s="570"/>
      <c r="C13" s="570"/>
      <c r="D13" s="570"/>
      <c r="E13" s="570"/>
    </row>
    <row r="14" spans="1:5" x14ac:dyDescent="0.25">
      <c r="A14" s="1"/>
      <c r="B14" s="1"/>
    </row>
    <row r="15" spans="1:5" x14ac:dyDescent="0.25">
      <c r="A15" s="614"/>
      <c r="B15" s="614"/>
    </row>
  </sheetData>
  <mergeCells count="3">
    <mergeCell ref="A15:B15"/>
    <mergeCell ref="A13:E13"/>
    <mergeCell ref="A2:E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election activeCell="K16" sqref="K16"/>
    </sheetView>
  </sheetViews>
  <sheetFormatPr defaultColWidth="9.28515625" defaultRowHeight="15" x14ac:dyDescent="0.25"/>
  <cols>
    <col min="1" max="1" width="57" style="2" customWidth="1"/>
    <col min="2" max="2" width="14.28515625" style="2" bestFit="1" customWidth="1"/>
    <col min="3" max="4" width="14.28515625" style="2" customWidth="1"/>
    <col min="5" max="5" width="14.28515625" style="2" bestFit="1" customWidth="1"/>
    <col min="6" max="16384" width="9.28515625" style="2"/>
  </cols>
  <sheetData>
    <row r="1" spans="1:9" ht="13.15" customHeight="1" x14ac:dyDescent="0.25"/>
    <row r="2" spans="1:9" s="34" customFormat="1" ht="13.15" customHeight="1" x14ac:dyDescent="0.2">
      <c r="A2" s="576" t="s">
        <v>509</v>
      </c>
      <c r="B2" s="576"/>
      <c r="C2" s="576"/>
      <c r="D2" s="576"/>
      <c r="E2" s="576"/>
    </row>
    <row r="3" spans="1:9" s="34" customFormat="1" ht="13.15" customHeight="1" x14ac:dyDescent="0.2"/>
    <row r="4" spans="1:9" s="34" customFormat="1" ht="13.15" customHeight="1" x14ac:dyDescent="0.2">
      <c r="A4" s="11"/>
      <c r="B4" s="136">
        <v>2018</v>
      </c>
      <c r="C4" s="526">
        <v>2019</v>
      </c>
      <c r="D4" s="563">
        <v>2020</v>
      </c>
      <c r="E4" s="126">
        <v>2021</v>
      </c>
    </row>
    <row r="5" spans="1:9" s="137" customFormat="1" ht="13.15" customHeight="1" x14ac:dyDescent="0.2">
      <c r="A5" s="615" t="s">
        <v>191</v>
      </c>
      <c r="B5" s="616"/>
      <c r="C5" s="616"/>
      <c r="D5" s="616"/>
      <c r="E5" s="616"/>
    </row>
    <row r="6" spans="1:9" s="34" customFormat="1" ht="13.15" customHeight="1" x14ac:dyDescent="0.2">
      <c r="A6" s="138" t="s">
        <v>378</v>
      </c>
      <c r="B6" s="139"/>
      <c r="C6" s="139"/>
      <c r="D6" s="139"/>
      <c r="E6" s="140"/>
    </row>
    <row r="7" spans="1:9" s="34" customFormat="1" ht="13.15" customHeight="1" x14ac:dyDescent="0.2">
      <c r="A7" s="63" t="s">
        <v>6</v>
      </c>
      <c r="B7" s="141">
        <v>46832</v>
      </c>
      <c r="C7" s="141">
        <v>46783</v>
      </c>
      <c r="D7" s="141">
        <v>45883</v>
      </c>
      <c r="E7" s="142">
        <v>43736</v>
      </c>
    </row>
    <row r="8" spans="1:9" s="34" customFormat="1" ht="13.15" customHeight="1" x14ac:dyDescent="0.2">
      <c r="A8" s="63" t="s">
        <v>223</v>
      </c>
      <c r="B8" s="545"/>
      <c r="C8" s="544">
        <v>-1.0462931329006109E-3</v>
      </c>
      <c r="D8" s="544">
        <v>-1.9237757305003989E-2</v>
      </c>
      <c r="E8" s="148">
        <v>-4.6792929843297082E-2</v>
      </c>
    </row>
    <row r="9" spans="1:9" s="34" customFormat="1" ht="13.15" customHeight="1" x14ac:dyDescent="0.2">
      <c r="A9" s="128" t="s">
        <v>192</v>
      </c>
      <c r="B9" s="143"/>
      <c r="C9" s="143"/>
      <c r="D9" s="143"/>
      <c r="E9" s="144"/>
    </row>
    <row r="10" spans="1:9" s="34" customFormat="1" ht="13.15" customHeight="1" x14ac:dyDescent="0.2">
      <c r="A10" s="63" t="s">
        <v>196</v>
      </c>
      <c r="B10" s="141">
        <v>219.43579176631363</v>
      </c>
      <c r="C10" s="141">
        <v>220.07799841822884</v>
      </c>
      <c r="D10" s="141">
        <v>224.44591678835297</v>
      </c>
      <c r="E10" s="142">
        <v>235.46396561185293</v>
      </c>
    </row>
    <row r="11" spans="1:9" s="34" customFormat="1" ht="13.15" customHeight="1" x14ac:dyDescent="0.2">
      <c r="A11" s="63" t="s">
        <v>223</v>
      </c>
      <c r="B11" s="545"/>
      <c r="C11" s="544">
        <v>2.9266267218572839E-3</v>
      </c>
      <c r="D11" s="544">
        <v>1.9847137839846596E-2</v>
      </c>
      <c r="E11" s="148">
        <v>4.9089994512529822E-2</v>
      </c>
    </row>
    <row r="12" spans="1:9" s="34" customFormat="1" ht="13.15" customHeight="1" x14ac:dyDescent="0.2">
      <c r="A12" s="128" t="s">
        <v>379</v>
      </c>
      <c r="B12" s="143"/>
      <c r="C12" s="143"/>
      <c r="D12" s="143"/>
      <c r="E12" s="144"/>
    </row>
    <row r="13" spans="1:9" s="34" customFormat="1" ht="13.15" customHeight="1" x14ac:dyDescent="0.2">
      <c r="A13" s="63" t="s">
        <v>197</v>
      </c>
      <c r="B13" s="145">
        <v>7035.9918836265797</v>
      </c>
      <c r="C13" s="145">
        <v>7084.4966270867626</v>
      </c>
      <c r="D13" s="145">
        <v>7505.0825528655305</v>
      </c>
      <c r="E13" s="146">
        <v>8453.998524437171</v>
      </c>
    </row>
    <row r="14" spans="1:9" s="34" customFormat="1" ht="13.15" customHeight="1" x14ac:dyDescent="0.2">
      <c r="A14" s="63" t="s">
        <v>223</v>
      </c>
      <c r="B14" s="545"/>
      <c r="C14" s="544">
        <v>6.8938032138805561E-3</v>
      </c>
      <c r="D14" s="544">
        <v>5.9367086741308528E-2</v>
      </c>
      <c r="E14" s="148">
        <v>0.12643644688616162</v>
      </c>
    </row>
    <row r="15" spans="1:9" s="34" customFormat="1" ht="13.15" customHeight="1" x14ac:dyDescent="0.2">
      <c r="A15" s="128" t="s">
        <v>380</v>
      </c>
      <c r="B15" s="143"/>
      <c r="C15" s="143"/>
      <c r="D15" s="143"/>
      <c r="E15" s="144"/>
      <c r="H15" s="545"/>
      <c r="I15" s="544"/>
    </row>
    <row r="16" spans="1:9" s="34" customFormat="1" ht="13.15" customHeight="1" x14ac:dyDescent="0.2">
      <c r="A16" s="63" t="s">
        <v>197</v>
      </c>
      <c r="B16" s="141">
        <v>48.442683015886573</v>
      </c>
      <c r="C16" s="141">
        <v>48.603206485261744</v>
      </c>
      <c r="D16" s="141">
        <v>47.827624124839268</v>
      </c>
      <c r="E16" s="142">
        <v>48.922714010426198</v>
      </c>
    </row>
    <row r="17" spans="1:5" s="34" customFormat="1" ht="13.15" customHeight="1" x14ac:dyDescent="0.2">
      <c r="A17" s="63" t="s">
        <v>223</v>
      </c>
      <c r="B17" s="545"/>
      <c r="C17" s="544">
        <v>3.3136783386362723E-3</v>
      </c>
      <c r="D17" s="544">
        <v>-1.5957431957861923E-2</v>
      </c>
      <c r="E17" s="148">
        <v>2.2896598056565187E-2</v>
      </c>
    </row>
    <row r="18" spans="1:5" s="34" customFormat="1" ht="13.15" customHeight="1" x14ac:dyDescent="0.2">
      <c r="A18" s="128" t="s">
        <v>193</v>
      </c>
      <c r="B18" s="143"/>
      <c r="C18" s="143"/>
      <c r="D18" s="143"/>
      <c r="E18" s="144"/>
    </row>
    <row r="19" spans="1:5" s="34" customFormat="1" ht="13.15" customHeight="1" x14ac:dyDescent="0.2">
      <c r="A19" s="63" t="s">
        <v>197</v>
      </c>
      <c r="B19" s="141">
        <v>157.27577024256917</v>
      </c>
      <c r="C19" s="141">
        <v>149.77256627407394</v>
      </c>
      <c r="D19" s="141">
        <v>139.73392920754966</v>
      </c>
      <c r="E19" s="142">
        <v>171.47102919036948</v>
      </c>
    </row>
    <row r="20" spans="1:5" s="34" customFormat="1" ht="13.15" customHeight="1" x14ac:dyDescent="0.2">
      <c r="A20" s="63" t="s">
        <v>223</v>
      </c>
      <c r="B20" s="545"/>
      <c r="C20" s="544">
        <v>-4.7707310267327885E-2</v>
      </c>
      <c r="D20" s="544">
        <v>-6.7025873404307101E-2</v>
      </c>
      <c r="E20" s="148">
        <v>0.22712522407983005</v>
      </c>
    </row>
    <row r="21" spans="1:5" s="34" customFormat="1" ht="13.15" customHeight="1" x14ac:dyDescent="0.2">
      <c r="A21" s="617" t="s">
        <v>194</v>
      </c>
      <c r="B21" s="618"/>
      <c r="C21" s="618"/>
      <c r="D21" s="618"/>
      <c r="E21" s="618"/>
    </row>
    <row r="22" spans="1:5" s="34" customFormat="1" ht="13.15" customHeight="1" x14ac:dyDescent="0.2">
      <c r="A22" s="138" t="s">
        <v>381</v>
      </c>
      <c r="B22" s="139"/>
      <c r="C22" s="139"/>
      <c r="D22" s="139"/>
      <c r="E22" s="140"/>
    </row>
    <row r="23" spans="1:5" s="34" customFormat="1" ht="13.15" customHeight="1" x14ac:dyDescent="0.2">
      <c r="A23" s="63" t="s">
        <v>6</v>
      </c>
      <c r="B23" s="141">
        <v>4180</v>
      </c>
      <c r="C23" s="141">
        <v>4069</v>
      </c>
      <c r="D23" s="141">
        <v>3833</v>
      </c>
      <c r="E23" s="142">
        <v>3533</v>
      </c>
    </row>
    <row r="24" spans="1:5" s="34" customFormat="1" ht="13.15" customHeight="1" x14ac:dyDescent="0.2">
      <c r="A24" s="63" t="s">
        <v>223</v>
      </c>
      <c r="B24" s="545"/>
      <c r="C24" s="544">
        <v>-2.6555023923444998E-2</v>
      </c>
      <c r="D24" s="544">
        <v>-5.799950847874169E-2</v>
      </c>
      <c r="E24" s="148">
        <v>-7.8267675450039098E-2</v>
      </c>
    </row>
    <row r="25" spans="1:5" s="34" customFormat="1" ht="13.15" customHeight="1" x14ac:dyDescent="0.2">
      <c r="A25" s="128" t="s">
        <v>446</v>
      </c>
      <c r="B25" s="143"/>
      <c r="C25" s="143"/>
      <c r="D25" s="143"/>
      <c r="E25" s="144"/>
    </row>
    <row r="26" spans="1:5" s="34" customFormat="1" ht="13.15" customHeight="1" x14ac:dyDescent="0.2">
      <c r="A26" s="63" t="s">
        <v>196</v>
      </c>
      <c r="B26" s="141">
        <v>2458.5208133971291</v>
      </c>
      <c r="C26" s="141">
        <v>2530.3290734824282</v>
      </c>
      <c r="D26" s="141">
        <v>2686.7341507957212</v>
      </c>
      <c r="E26" s="142">
        <v>2914.874610812341</v>
      </c>
    </row>
    <row r="27" spans="1:5" s="34" customFormat="1" ht="13.15" customHeight="1" x14ac:dyDescent="0.2">
      <c r="A27" s="63" t="s">
        <v>223</v>
      </c>
      <c r="B27" s="545"/>
      <c r="C27" s="544">
        <v>2.9207912210462927E-2</v>
      </c>
      <c r="D27" s="544">
        <v>6.1812148843563897E-2</v>
      </c>
      <c r="E27" s="550">
        <v>8.4913671101047417E-2</v>
      </c>
    </row>
    <row r="28" spans="1:5" s="34" customFormat="1" ht="13.15" customHeight="1" x14ac:dyDescent="0.2">
      <c r="A28" s="128" t="s">
        <v>444</v>
      </c>
      <c r="B28" s="143"/>
      <c r="C28" s="143"/>
      <c r="D28" s="143"/>
      <c r="E28" s="144"/>
    </row>
    <row r="29" spans="1:5" s="34" customFormat="1" ht="13.15" customHeight="1" x14ac:dyDescent="0.2">
      <c r="A29" s="63" t="s">
        <v>447</v>
      </c>
      <c r="B29" s="141">
        <v>40.674864111409427</v>
      </c>
      <c r="C29" s="141">
        <v>39.520551318004074</v>
      </c>
      <c r="D29" s="141">
        <v>37.21990877675163</v>
      </c>
      <c r="E29" s="142">
        <v>34.30679303633277</v>
      </c>
    </row>
    <row r="30" spans="1:5" s="34" customFormat="1" ht="13.15" customHeight="1" x14ac:dyDescent="0.2">
      <c r="A30" s="63" t="s">
        <v>223</v>
      </c>
      <c r="B30" s="545"/>
      <c r="C30" s="544">
        <v>-2.8379020277576439E-2</v>
      </c>
      <c r="D30" s="544">
        <v>-5.8213827098215543E-2</v>
      </c>
      <c r="E30" s="148">
        <v>-7.8267675450039098E-2</v>
      </c>
    </row>
    <row r="31" spans="1:5" s="34" customFormat="1" ht="13.15" customHeight="1" x14ac:dyDescent="0.2">
      <c r="A31" s="128" t="s">
        <v>382</v>
      </c>
      <c r="B31" s="143"/>
      <c r="C31" s="143"/>
      <c r="D31" s="143"/>
      <c r="E31" s="144"/>
    </row>
    <row r="32" spans="1:5" s="34" customFormat="1" ht="13.15" customHeight="1" x14ac:dyDescent="0.2">
      <c r="A32" s="63" t="s">
        <v>197</v>
      </c>
      <c r="B32" s="141">
        <v>78830.041122966504</v>
      </c>
      <c r="C32" s="141">
        <v>81453.429762840999</v>
      </c>
      <c r="D32" s="141">
        <v>89839.734613391367</v>
      </c>
      <c r="E32" s="142">
        <v>104654.42385077388</v>
      </c>
    </row>
    <row r="33" spans="1:7" s="34" customFormat="1" ht="13.15" customHeight="1" x14ac:dyDescent="0.2">
      <c r="A33" s="63" t="s">
        <v>223</v>
      </c>
      <c r="B33" s="545"/>
      <c r="C33" s="544">
        <v>3.32790469534614E-2</v>
      </c>
      <c r="D33" s="544">
        <v>0.10295827781553024</v>
      </c>
      <c r="E33" s="148">
        <v>0.16490130231500322</v>
      </c>
    </row>
    <row r="34" spans="1:7" s="34" customFormat="1" ht="13.15" customHeight="1" x14ac:dyDescent="0.2">
      <c r="A34" s="128" t="s">
        <v>445</v>
      </c>
      <c r="B34" s="143"/>
      <c r="C34" s="143"/>
      <c r="D34" s="143"/>
      <c r="E34" s="144"/>
    </row>
    <row r="35" spans="1:7" s="34" customFormat="1" ht="13.15" customHeight="1" x14ac:dyDescent="0.2">
      <c r="A35" s="63" t="s">
        <v>197</v>
      </c>
      <c r="B35" s="141">
        <v>49726.327751196164</v>
      </c>
      <c r="C35" s="141">
        <v>53040.681157286803</v>
      </c>
      <c r="D35" s="141">
        <v>59592.108228387704</v>
      </c>
      <c r="E35" s="142">
        <v>70122.141303464465</v>
      </c>
    </row>
    <row r="36" spans="1:7" s="34" customFormat="1" ht="13.15" customHeight="1" x14ac:dyDescent="0.2">
      <c r="A36" s="63" t="s">
        <v>223</v>
      </c>
      <c r="B36" s="545"/>
      <c r="C36" s="544">
        <v>6.6651883538914936E-2</v>
      </c>
      <c r="D36" s="544">
        <v>0.12351702369117956</v>
      </c>
      <c r="E36" s="148">
        <v>0.17670180478798025</v>
      </c>
    </row>
    <row r="37" spans="1:7" s="34" customFormat="1" ht="13.15" customHeight="1" x14ac:dyDescent="0.2">
      <c r="A37" s="128" t="s">
        <v>195</v>
      </c>
      <c r="B37" s="143"/>
      <c r="C37" s="143"/>
      <c r="D37" s="143"/>
      <c r="E37" s="144"/>
    </row>
    <row r="38" spans="1:7" s="34" customFormat="1" ht="13.15" customHeight="1" x14ac:dyDescent="0.2">
      <c r="A38" s="63" t="s">
        <v>197</v>
      </c>
      <c r="B38" s="141">
        <v>1762.0906392344496</v>
      </c>
      <c r="C38" s="141">
        <v>1721.998026050627</v>
      </c>
      <c r="D38" s="141">
        <v>1672.6876790581794</v>
      </c>
      <c r="E38" s="142">
        <v>2122.6880647240305</v>
      </c>
    </row>
    <row r="39" spans="1:7" s="34" customFormat="1" ht="13.15" customHeight="1" x14ac:dyDescent="0.2">
      <c r="A39" s="134" t="s">
        <v>223</v>
      </c>
      <c r="B39" s="546"/>
      <c r="C39" s="547">
        <v>-2.2752866561529972E-2</v>
      </c>
      <c r="D39" s="547">
        <v>-2.8635542112403045E-2</v>
      </c>
      <c r="E39" s="149">
        <v>0.26902833762679923</v>
      </c>
    </row>
    <row r="40" spans="1:7" s="1" customFormat="1" ht="13.15" customHeight="1" x14ac:dyDescent="0.2">
      <c r="A40" s="1" t="s">
        <v>17</v>
      </c>
    </row>
    <row r="41" spans="1:7" s="1" customFormat="1" ht="13.15" customHeight="1" x14ac:dyDescent="0.2">
      <c r="A41" s="570" t="s">
        <v>477</v>
      </c>
      <c r="B41" s="570"/>
      <c r="C41" s="570"/>
      <c r="D41" s="570"/>
      <c r="E41" s="570"/>
      <c r="F41" s="570"/>
      <c r="G41" s="570"/>
    </row>
    <row r="42" spans="1:7" s="1" customFormat="1" ht="13.15" customHeight="1" x14ac:dyDescent="0.2">
      <c r="A42" s="590" t="s">
        <v>383</v>
      </c>
      <c r="B42" s="590"/>
      <c r="C42" s="590"/>
      <c r="D42" s="590"/>
      <c r="E42" s="590"/>
    </row>
    <row r="43" spans="1:7" s="1" customFormat="1" ht="13.15" customHeight="1" x14ac:dyDescent="0.2">
      <c r="A43" s="614" t="s">
        <v>210</v>
      </c>
      <c r="B43" s="614"/>
      <c r="C43" s="528"/>
      <c r="D43" s="564"/>
    </row>
    <row r="44" spans="1:7" s="1" customFormat="1" ht="13.15" customHeight="1" x14ac:dyDescent="0.2">
      <c r="A44" s="570" t="s">
        <v>232</v>
      </c>
      <c r="B44" s="570"/>
      <c r="C44" s="525"/>
      <c r="D44" s="561"/>
    </row>
  </sheetData>
  <mergeCells count="7">
    <mergeCell ref="A44:B44"/>
    <mergeCell ref="A43:B43"/>
    <mergeCell ref="A41:G41"/>
    <mergeCell ref="A2:E2"/>
    <mergeCell ref="A5:E5"/>
    <mergeCell ref="A21:E21"/>
    <mergeCell ref="A42:E42"/>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scale="65"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workbookViewId="0">
      <selection activeCell="G9" sqref="G9"/>
    </sheetView>
  </sheetViews>
  <sheetFormatPr defaultColWidth="9.28515625" defaultRowHeight="15" x14ac:dyDescent="0.25"/>
  <cols>
    <col min="1" max="1" width="65.5703125" style="2" customWidth="1"/>
    <col min="2" max="4" width="14.28515625" style="2" customWidth="1"/>
    <col min="5" max="5" width="14.28515625" customWidth="1"/>
    <col min="6" max="16384" width="9.28515625" style="2"/>
  </cols>
  <sheetData>
    <row r="1" spans="1:5" s="34" customFormat="1" ht="13.15" customHeight="1" x14ac:dyDescent="0.2"/>
    <row r="2" spans="1:5" s="34" customFormat="1" ht="13.15" customHeight="1" x14ac:dyDescent="0.2">
      <c r="A2" s="576" t="s">
        <v>510</v>
      </c>
      <c r="B2" s="576"/>
      <c r="C2" s="576"/>
      <c r="D2" s="576"/>
      <c r="E2" s="576"/>
    </row>
    <row r="3" spans="1:5" s="34" customFormat="1" ht="13.15" customHeight="1" x14ac:dyDescent="0.2"/>
    <row r="4" spans="1:5" s="34" customFormat="1" ht="13.15" customHeight="1" x14ac:dyDescent="0.2">
      <c r="A4" s="11"/>
      <c r="B4" s="484">
        <v>2018</v>
      </c>
      <c r="C4" s="484">
        <v>2019</v>
      </c>
      <c r="D4" s="484">
        <v>2020</v>
      </c>
      <c r="E4" s="527">
        <v>2021</v>
      </c>
    </row>
    <row r="5" spans="1:5" s="34" customFormat="1" ht="13.15" customHeight="1" x14ac:dyDescent="0.2">
      <c r="A5" s="127"/>
      <c r="B5" s="75" t="s">
        <v>146</v>
      </c>
      <c r="C5" s="75" t="s">
        <v>146</v>
      </c>
      <c r="D5" s="75" t="s">
        <v>146</v>
      </c>
      <c r="E5" s="76" t="s">
        <v>146</v>
      </c>
    </row>
    <row r="6" spans="1:5" s="34" customFormat="1" ht="13.15" customHeight="1" x14ac:dyDescent="0.2">
      <c r="A6" s="128" t="s">
        <v>23</v>
      </c>
      <c r="B6" s="129"/>
      <c r="C6" s="129"/>
      <c r="D6" s="129"/>
      <c r="E6" s="130"/>
    </row>
    <row r="7" spans="1:5" s="34" customFormat="1" ht="13.15" customHeight="1" x14ac:dyDescent="0.2">
      <c r="A7" s="63" t="s">
        <v>21</v>
      </c>
      <c r="B7" s="141">
        <v>48444.757336759998</v>
      </c>
      <c r="C7" s="141">
        <v>46056.594873130001</v>
      </c>
      <c r="D7" s="141">
        <v>44497.080999999998</v>
      </c>
      <c r="E7" s="142">
        <v>44141.518879850002</v>
      </c>
    </row>
    <row r="8" spans="1:5" s="34" customFormat="1" ht="13.15" customHeight="1" x14ac:dyDescent="0.2">
      <c r="A8" s="63" t="s">
        <v>223</v>
      </c>
      <c r="B8" s="545">
        <v>0</v>
      </c>
      <c r="C8" s="549">
        <v>-4.9000000000000002E-2</v>
      </c>
      <c r="D8" s="549">
        <v>-3.4000000000000002E-2</v>
      </c>
      <c r="E8" s="550">
        <v>-8.0000000000000002E-3</v>
      </c>
    </row>
    <row r="9" spans="1:5" s="34" customFormat="1" ht="13.15" customHeight="1" x14ac:dyDescent="0.2">
      <c r="A9" s="150" t="s">
        <v>224</v>
      </c>
      <c r="B9" s="151">
        <v>0.184</v>
      </c>
      <c r="C9" s="151">
        <v>0.17499999999999999</v>
      </c>
      <c r="D9" s="151">
        <v>0.16600000000000001</v>
      </c>
      <c r="E9" s="457">
        <v>0.14299999999999999</v>
      </c>
    </row>
    <row r="10" spans="1:5" ht="13.15" customHeight="1" x14ac:dyDescent="0.25">
      <c r="A10" s="1" t="s">
        <v>17</v>
      </c>
    </row>
    <row r="11" spans="1:5" ht="13.15" customHeight="1" x14ac:dyDescent="0.25">
      <c r="A11" s="1" t="s">
        <v>321</v>
      </c>
    </row>
  </sheetData>
  <mergeCells count="1">
    <mergeCell ref="A2:E2"/>
  </mergeCells>
  <hyperlinks>
    <hyperlink ref="A2:C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workbookViewId="0">
      <selection activeCell="B8" sqref="B8"/>
    </sheetView>
  </sheetViews>
  <sheetFormatPr defaultColWidth="9.28515625" defaultRowHeight="15" x14ac:dyDescent="0.25"/>
  <cols>
    <col min="1" max="1" width="65.5703125" style="2" customWidth="1"/>
    <col min="2" max="5" width="14.28515625" style="2" customWidth="1"/>
    <col min="6" max="16384" width="9.28515625" style="2"/>
  </cols>
  <sheetData>
    <row r="1" spans="1:6" s="34" customFormat="1" ht="13.15" customHeight="1" x14ac:dyDescent="0.2"/>
    <row r="2" spans="1:6" s="93" customFormat="1" ht="13.15" customHeight="1" x14ac:dyDescent="0.2">
      <c r="A2" s="576" t="s">
        <v>511</v>
      </c>
      <c r="B2" s="576"/>
      <c r="C2" s="576"/>
      <c r="D2" s="576"/>
      <c r="E2" s="576"/>
      <c r="F2" s="56"/>
    </row>
    <row r="3" spans="1:6" s="34" customFormat="1" ht="13.15" customHeight="1" x14ac:dyDescent="0.2"/>
    <row r="4" spans="1:6" s="34" customFormat="1" ht="13.15" customHeight="1" x14ac:dyDescent="0.2">
      <c r="A4" s="11"/>
      <c r="B4" s="484">
        <v>2018</v>
      </c>
      <c r="C4" s="484">
        <v>2019</v>
      </c>
      <c r="D4" s="484">
        <v>2020</v>
      </c>
      <c r="E4" s="527">
        <v>2021</v>
      </c>
    </row>
    <row r="5" spans="1:6" s="34" customFormat="1" ht="13.15" customHeight="1" x14ac:dyDescent="0.2">
      <c r="A5" s="11"/>
      <c r="B5" s="75" t="s">
        <v>146</v>
      </c>
      <c r="C5" s="75" t="s">
        <v>146</v>
      </c>
      <c r="D5" s="75" t="s">
        <v>146</v>
      </c>
      <c r="E5" s="76" t="s">
        <v>146</v>
      </c>
    </row>
    <row r="6" spans="1:6" s="34" customFormat="1" ht="13.15" customHeight="1" x14ac:dyDescent="0.2">
      <c r="A6" s="128" t="s">
        <v>198</v>
      </c>
      <c r="B6" s="129"/>
      <c r="C6" s="129"/>
      <c r="D6" s="129"/>
      <c r="E6" s="130"/>
    </row>
    <row r="7" spans="1:6" s="34" customFormat="1" ht="13.15" customHeight="1" x14ac:dyDescent="0.2">
      <c r="A7" s="63" t="s">
        <v>21</v>
      </c>
      <c r="B7" s="141">
        <v>1164.1191820000001</v>
      </c>
      <c r="C7" s="141">
        <v>1249.3712617800002</v>
      </c>
      <c r="D7" s="141">
        <v>1142</v>
      </c>
      <c r="E7" s="142">
        <v>1240</v>
      </c>
    </row>
    <row r="8" spans="1:6" s="34" customFormat="1" ht="13.15" customHeight="1" x14ac:dyDescent="0.2">
      <c r="A8" s="63" t="s">
        <v>223</v>
      </c>
      <c r="B8" s="545">
        <v>0</v>
      </c>
      <c r="C8" s="549">
        <v>7.2999999999999995E-2</v>
      </c>
      <c r="D8" s="549">
        <v>-8.5999999999999993E-2</v>
      </c>
      <c r="E8" s="550">
        <v>8.5814360770577913E-2</v>
      </c>
    </row>
    <row r="9" spans="1:6" s="34" customFormat="1" ht="13.15" customHeight="1" x14ac:dyDescent="0.2">
      <c r="A9" s="103" t="s">
        <v>227</v>
      </c>
      <c r="B9" s="153">
        <v>0.29699999999999999</v>
      </c>
      <c r="C9" s="153">
        <v>0.309</v>
      </c>
      <c r="D9" s="153">
        <v>0.29499999999999998</v>
      </c>
      <c r="E9" s="551">
        <v>0.316</v>
      </c>
    </row>
    <row r="10" spans="1:6" s="34" customFormat="1" ht="13.15" customHeight="1" x14ac:dyDescent="0.2">
      <c r="A10" s="128" t="s">
        <v>199</v>
      </c>
      <c r="B10" s="154"/>
      <c r="C10" s="154"/>
      <c r="D10" s="154"/>
      <c r="E10" s="548"/>
    </row>
    <row r="11" spans="1:6" s="34" customFormat="1" ht="13.15" customHeight="1" x14ac:dyDescent="0.2">
      <c r="A11" s="63" t="s">
        <v>21</v>
      </c>
      <c r="B11" s="141">
        <v>1470.6984906900002</v>
      </c>
      <c r="C11" s="141">
        <v>1688.1112186500002</v>
      </c>
      <c r="D11" s="141">
        <v>1560</v>
      </c>
      <c r="E11" s="142">
        <v>1668</v>
      </c>
    </row>
    <row r="12" spans="1:6" s="34" customFormat="1" ht="13.15" customHeight="1" x14ac:dyDescent="0.2">
      <c r="A12" s="63" t="s">
        <v>223</v>
      </c>
      <c r="B12" s="545">
        <v>0</v>
      </c>
      <c r="C12" s="549">
        <v>0.14799999999999999</v>
      </c>
      <c r="D12" s="549">
        <v>-7.5999999999999998E-2</v>
      </c>
      <c r="E12" s="550">
        <v>6.9230769230769207E-2</v>
      </c>
    </row>
    <row r="13" spans="1:6" s="34" customFormat="1" ht="13.15" customHeight="1" x14ac:dyDescent="0.2">
      <c r="A13" s="103" t="s">
        <v>228</v>
      </c>
      <c r="B13" s="153">
        <v>0.25700000000000001</v>
      </c>
      <c r="C13" s="153">
        <v>0.28899999999999998</v>
      </c>
      <c r="D13" s="153">
        <v>0.28399999999999997</v>
      </c>
      <c r="E13" s="551">
        <v>0.26100000000000001</v>
      </c>
    </row>
    <row r="14" spans="1:6" s="34" customFormat="1" ht="13.15" customHeight="1" x14ac:dyDescent="0.2">
      <c r="A14" s="128" t="s">
        <v>151</v>
      </c>
      <c r="B14" s="154"/>
      <c r="C14" s="154"/>
      <c r="D14" s="154"/>
      <c r="E14" s="548"/>
    </row>
    <row r="15" spans="1:6" s="34" customFormat="1" ht="13.15" customHeight="1" x14ac:dyDescent="0.2">
      <c r="A15" s="63" t="s">
        <v>21</v>
      </c>
      <c r="B15" s="141">
        <v>758.68164000000002</v>
      </c>
      <c r="C15" s="141">
        <v>846.42174519999992</v>
      </c>
      <c r="D15" s="141">
        <v>759</v>
      </c>
      <c r="E15" s="142">
        <v>729</v>
      </c>
    </row>
    <row r="16" spans="1:6" s="34" customFormat="1" ht="13.15" customHeight="1" x14ac:dyDescent="0.2">
      <c r="A16" s="63" t="s">
        <v>223</v>
      </c>
      <c r="B16" s="545">
        <v>0</v>
      </c>
      <c r="C16" s="549">
        <v>0.11600000000000001</v>
      </c>
      <c r="D16" s="549">
        <v>-0.104</v>
      </c>
      <c r="E16" s="550">
        <v>-3.9525691699604737E-2</v>
      </c>
    </row>
    <row r="17" spans="1:7" s="34" customFormat="1" ht="13.15" customHeight="1" x14ac:dyDescent="0.2">
      <c r="A17" s="103" t="s">
        <v>229</v>
      </c>
      <c r="B17" s="153">
        <v>0.22</v>
      </c>
      <c r="C17" s="153">
        <v>0.24099999999999999</v>
      </c>
      <c r="D17" s="153">
        <v>0.23400000000000001</v>
      </c>
      <c r="E17" s="551">
        <v>0.23300000000000001</v>
      </c>
    </row>
    <row r="18" spans="1:7" s="34" customFormat="1" ht="13.15" customHeight="1" x14ac:dyDescent="0.2">
      <c r="A18" s="128" t="s">
        <v>200</v>
      </c>
      <c r="B18" s="154"/>
      <c r="C18" s="154"/>
      <c r="D18" s="154"/>
      <c r="E18" s="548"/>
    </row>
    <row r="19" spans="1:7" s="34" customFormat="1" ht="13.15" customHeight="1" x14ac:dyDescent="0.2">
      <c r="A19" s="63" t="s">
        <v>21</v>
      </c>
      <c r="B19" s="141">
        <v>279.824838</v>
      </c>
      <c r="C19" s="141">
        <v>326.75909708</v>
      </c>
      <c r="D19" s="141">
        <v>495</v>
      </c>
      <c r="E19" s="142">
        <v>672</v>
      </c>
    </row>
    <row r="20" spans="1:7" s="34" customFormat="1" ht="13.15" customHeight="1" x14ac:dyDescent="0.2">
      <c r="A20" s="63" t="s">
        <v>223</v>
      </c>
      <c r="B20" s="545">
        <v>0</v>
      </c>
      <c r="C20" s="549">
        <v>0.16800000000000001</v>
      </c>
      <c r="D20" s="549">
        <v>0.51400000000000001</v>
      </c>
      <c r="E20" s="550">
        <v>0.35757575757575766</v>
      </c>
    </row>
    <row r="21" spans="1:7" s="34" customFormat="1" ht="13.15" customHeight="1" x14ac:dyDescent="0.2">
      <c r="A21" s="103" t="s">
        <v>230</v>
      </c>
      <c r="B21" s="153">
        <v>0.193</v>
      </c>
      <c r="C21" s="153">
        <v>0.24</v>
      </c>
      <c r="D21" s="153">
        <v>0.186</v>
      </c>
      <c r="E21" s="551">
        <v>0.36699999999999999</v>
      </c>
    </row>
    <row r="22" spans="1:7" s="34" customFormat="1" ht="13.15" customHeight="1" x14ac:dyDescent="0.2">
      <c r="A22" s="155" t="s">
        <v>159</v>
      </c>
      <c r="B22" s="154"/>
      <c r="C22" s="154"/>
      <c r="D22" s="154"/>
      <c r="E22" s="548"/>
      <c r="G22" s="545"/>
    </row>
    <row r="23" spans="1:7" s="34" customFormat="1" ht="13.15" customHeight="1" x14ac:dyDescent="0.2">
      <c r="A23" s="63" t="s">
        <v>21</v>
      </c>
      <c r="B23" s="141">
        <v>102.56434799999982</v>
      </c>
      <c r="C23" s="141">
        <v>-164.13705223999997</v>
      </c>
      <c r="D23" s="141">
        <v>-147</v>
      </c>
      <c r="E23" s="142">
        <v>-15</v>
      </c>
      <c r="G23" s="153"/>
    </row>
    <row r="24" spans="1:7" s="34" customFormat="1" ht="13.15" customHeight="1" x14ac:dyDescent="0.2">
      <c r="A24" s="63" t="s">
        <v>223</v>
      </c>
      <c r="B24" s="545">
        <v>0</v>
      </c>
      <c r="C24" s="549">
        <v>-2.6</v>
      </c>
      <c r="D24" s="549">
        <v>-0.10199999999999999</v>
      </c>
      <c r="E24" s="550">
        <v>0.89795918367346905</v>
      </c>
    </row>
    <row r="25" spans="1:7" s="34" customFormat="1" ht="13.15" customHeight="1" x14ac:dyDescent="0.2">
      <c r="A25" s="103" t="s">
        <v>448</v>
      </c>
      <c r="B25" s="153">
        <v>0.76800000000000002</v>
      </c>
      <c r="C25" s="153">
        <v>0.41</v>
      </c>
      <c r="D25" s="153">
        <v>0.747</v>
      </c>
      <c r="E25" s="551">
        <v>6.8000000000000005E-2</v>
      </c>
    </row>
    <row r="26" spans="1:7" s="34" customFormat="1" ht="13.15" customHeight="1" x14ac:dyDescent="0.2">
      <c r="A26" s="155" t="s">
        <v>408</v>
      </c>
      <c r="B26" s="154"/>
      <c r="C26" s="154"/>
      <c r="D26" s="154"/>
      <c r="E26" s="548"/>
    </row>
    <row r="27" spans="1:7" s="34" customFormat="1" ht="13.15" customHeight="1" x14ac:dyDescent="0.2">
      <c r="A27" s="63" t="s">
        <v>21</v>
      </c>
      <c r="B27" s="141">
        <v>534.75636069000007</v>
      </c>
      <c r="C27" s="141">
        <v>350.7933241300002</v>
      </c>
      <c r="D27" s="141">
        <v>159</v>
      </c>
      <c r="E27" s="142">
        <v>252</v>
      </c>
    </row>
    <row r="28" spans="1:7" s="34" customFormat="1" ht="13.15" customHeight="1" x14ac:dyDescent="0.2">
      <c r="A28" s="63" t="s">
        <v>223</v>
      </c>
      <c r="B28" s="545">
        <v>0</v>
      </c>
      <c r="C28" s="549">
        <v>-0.34399999999999997</v>
      </c>
      <c r="D28" s="549">
        <v>-0.54500000000000004</v>
      </c>
      <c r="E28" s="550">
        <v>0.58490566037735858</v>
      </c>
    </row>
    <row r="29" spans="1:7" s="34" customFormat="1" ht="13.15" customHeight="1" x14ac:dyDescent="0.2">
      <c r="A29" s="150" t="s">
        <v>449</v>
      </c>
      <c r="B29" s="151">
        <v>-5.165</v>
      </c>
      <c r="C29" s="151">
        <v>0.81699999999999995</v>
      </c>
      <c r="D29" s="151">
        <v>-0.26400000000000001</v>
      </c>
      <c r="E29" s="552">
        <v>0.20899999999999999</v>
      </c>
    </row>
    <row r="30" spans="1:7" s="1" customFormat="1" ht="13.15" customHeight="1" x14ac:dyDescent="0.2">
      <c r="A30" s="1" t="s">
        <v>17</v>
      </c>
    </row>
    <row r="31" spans="1:7" s="1" customFormat="1" ht="13.15" customHeight="1" x14ac:dyDescent="0.2">
      <c r="A31" s="1" t="s">
        <v>512</v>
      </c>
    </row>
    <row r="32" spans="1:7" s="1" customFormat="1" ht="13.15" customHeight="1" x14ac:dyDescent="0.2"/>
    <row r="33" spans="1:5" s="1" customFormat="1" ht="13.15" customHeight="1" x14ac:dyDescent="0.2"/>
    <row r="34" spans="1:5" ht="13.15" customHeight="1" x14ac:dyDescent="0.25">
      <c r="A34" s="619"/>
      <c r="B34" s="620"/>
      <c r="C34" s="620"/>
      <c r="D34" s="620"/>
      <c r="E34" s="620"/>
    </row>
    <row r="35" spans="1:5" ht="13.15" customHeight="1" x14ac:dyDescent="0.25">
      <c r="A35" s="621"/>
      <c r="B35" s="571"/>
      <c r="C35" s="571"/>
      <c r="D35" s="571"/>
      <c r="E35" s="571"/>
    </row>
    <row r="36" spans="1:5" ht="13.15" customHeight="1" x14ac:dyDescent="0.25"/>
    <row r="37" spans="1:5" ht="13.15" customHeight="1" x14ac:dyDescent="0.25"/>
  </sheetData>
  <mergeCells count="3">
    <mergeCell ref="A2:E2"/>
    <mergeCell ref="A34:E34"/>
    <mergeCell ref="A35:E35"/>
  </mergeCells>
  <hyperlinks>
    <hyperlink ref="A2:E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70"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20"/>
  <sheetViews>
    <sheetView showGridLines="0" workbookViewId="0">
      <selection activeCell="C18" sqref="C18:E21"/>
    </sheetView>
  </sheetViews>
  <sheetFormatPr defaultColWidth="9.28515625" defaultRowHeight="15" x14ac:dyDescent="0.25"/>
  <cols>
    <col min="1" max="1" width="31" style="2" customWidth="1"/>
    <col min="2" max="6" width="10.7109375" style="2" customWidth="1"/>
    <col min="7" max="16384" width="9.28515625" style="2"/>
  </cols>
  <sheetData>
    <row r="1" spans="1:8" s="34" customFormat="1" ht="13.15" customHeight="1" x14ac:dyDescent="0.2"/>
    <row r="2" spans="1:8" s="34" customFormat="1" ht="13.15" customHeight="1" x14ac:dyDescent="0.2">
      <c r="A2" s="576" t="s">
        <v>451</v>
      </c>
      <c r="B2" s="576"/>
      <c r="C2" s="576"/>
      <c r="D2" s="576"/>
      <c r="E2" s="576"/>
      <c r="F2" s="576"/>
    </row>
    <row r="3" spans="1:8" s="34" customFormat="1" ht="13.15" customHeight="1" x14ac:dyDescent="0.2"/>
    <row r="4" spans="1:8" s="34" customFormat="1" ht="13.15" customHeight="1" x14ac:dyDescent="0.2">
      <c r="A4" s="290"/>
      <c r="B4" s="291">
        <v>2018</v>
      </c>
      <c r="C4" s="292">
        <v>2019</v>
      </c>
      <c r="D4" s="292">
        <v>2020</v>
      </c>
      <c r="E4" s="292">
        <v>2021</v>
      </c>
      <c r="F4" s="293" t="s">
        <v>12</v>
      </c>
    </row>
    <row r="5" spans="1:8" s="34" customFormat="1" ht="13.15" customHeight="1" x14ac:dyDescent="0.2">
      <c r="A5" s="294" t="s">
        <v>322</v>
      </c>
      <c r="B5" s="180"/>
      <c r="C5" s="182"/>
      <c r="D5" s="180"/>
      <c r="E5" s="180"/>
      <c r="F5" s="295"/>
    </row>
    <row r="6" spans="1:8" s="34" customFormat="1" ht="13.15" customHeight="1" x14ac:dyDescent="0.2">
      <c r="A6" s="296" t="s">
        <v>6</v>
      </c>
      <c r="B6" s="184">
        <v>46832</v>
      </c>
      <c r="C6" s="184">
        <v>46783</v>
      </c>
      <c r="D6" s="184">
        <v>45883</v>
      </c>
      <c r="E6" s="297">
        <v>43736</v>
      </c>
      <c r="F6" s="298" t="s">
        <v>0</v>
      </c>
      <c r="H6" s="511"/>
    </row>
    <row r="7" spans="1:8" s="34" customFormat="1" ht="13.15" customHeight="1" x14ac:dyDescent="0.2">
      <c r="A7" s="296" t="s">
        <v>223</v>
      </c>
      <c r="B7" s="299"/>
      <c r="C7" s="300">
        <f>+C6/B6-1</f>
        <v>-1.0462931329006109E-3</v>
      </c>
      <c r="D7" s="300">
        <f>+D6/C6-1</f>
        <v>-1.9237757305003989E-2</v>
      </c>
      <c r="E7" s="300">
        <f>+E6/D6-1</f>
        <v>-4.6792929843297082E-2</v>
      </c>
      <c r="F7" s="301">
        <f>+AVERAGE(C7:E7)</f>
        <v>-2.2358993427067226E-2</v>
      </c>
    </row>
    <row r="8" spans="1:8" s="34" customFormat="1" ht="13.15" customHeight="1" x14ac:dyDescent="0.2">
      <c r="A8" s="294" t="s">
        <v>28</v>
      </c>
      <c r="B8" s="180"/>
      <c r="C8" s="180"/>
      <c r="D8" s="180"/>
      <c r="E8" s="180"/>
      <c r="F8" s="302"/>
    </row>
    <row r="9" spans="1:8" s="34" customFormat="1" ht="13.15" customHeight="1" x14ac:dyDescent="0.2">
      <c r="A9" s="296" t="s">
        <v>6</v>
      </c>
      <c r="B9" s="184">
        <v>45671</v>
      </c>
      <c r="C9" s="184">
        <v>45675</v>
      </c>
      <c r="D9" s="184">
        <v>44973</v>
      </c>
      <c r="E9" s="184">
        <v>42812</v>
      </c>
      <c r="F9" s="303" t="s">
        <v>0</v>
      </c>
      <c r="H9" s="511"/>
    </row>
    <row r="10" spans="1:8" s="34" customFormat="1" ht="13.15" customHeight="1" x14ac:dyDescent="0.2">
      <c r="A10" s="296" t="s">
        <v>223</v>
      </c>
      <c r="B10" s="299"/>
      <c r="C10" s="300">
        <f>+C9/B9-1</f>
        <v>8.7582930086815836E-5</v>
      </c>
      <c r="D10" s="300">
        <f>+D9/C9-1</f>
        <v>-1.5369458128078772E-2</v>
      </c>
      <c r="E10" s="300">
        <f>+E9/D9-1</f>
        <v>-4.8051052853934628E-2</v>
      </c>
      <c r="F10" s="301">
        <f>+AVERAGE(C10:E10)</f>
        <v>-2.1110976017308863E-2</v>
      </c>
    </row>
    <row r="11" spans="1:8" s="34" customFormat="1" ht="13.15" customHeight="1" x14ac:dyDescent="0.2">
      <c r="A11" s="296" t="s">
        <v>145</v>
      </c>
      <c r="B11" s="300">
        <f>+B9/B6</f>
        <v>0.97520925862658014</v>
      </c>
      <c r="C11" s="300">
        <f>+C9/C6</f>
        <v>0.97631618322895064</v>
      </c>
      <c r="D11" s="300">
        <f>+D9/D6</f>
        <v>0.98016694636357693</v>
      </c>
      <c r="E11" s="300">
        <f>+E9/E6</f>
        <v>0.97887323943661975</v>
      </c>
      <c r="F11" s="303" t="s">
        <v>0</v>
      </c>
    </row>
    <row r="12" spans="1:8" s="34" customFormat="1" ht="13.15" customHeight="1" x14ac:dyDescent="0.2">
      <c r="A12" s="294" t="s">
        <v>29</v>
      </c>
      <c r="B12" s="180"/>
      <c r="C12" s="180"/>
      <c r="D12" s="180"/>
      <c r="E12" s="180"/>
      <c r="F12" s="302"/>
    </row>
    <row r="13" spans="1:8" s="34" customFormat="1" ht="13.15" customHeight="1" x14ac:dyDescent="0.2">
      <c r="A13" s="296" t="s">
        <v>6</v>
      </c>
      <c r="B13" s="184">
        <v>1161</v>
      </c>
      <c r="C13" s="184">
        <v>1108</v>
      </c>
      <c r="D13" s="184">
        <v>910</v>
      </c>
      <c r="E13" s="297">
        <v>924</v>
      </c>
      <c r="F13" s="303" t="s">
        <v>0</v>
      </c>
    </row>
    <row r="14" spans="1:8" s="34" customFormat="1" ht="13.15" customHeight="1" x14ac:dyDescent="0.2">
      <c r="A14" s="296" t="s">
        <v>223</v>
      </c>
      <c r="B14" s="299"/>
      <c r="C14" s="300">
        <f>+C13/B13-1</f>
        <v>-4.5650301464254972E-2</v>
      </c>
      <c r="D14" s="300">
        <f>+D13/C13-1</f>
        <v>-0.17870036101083031</v>
      </c>
      <c r="E14" s="300">
        <f>+E13/D13-1</f>
        <v>1.538461538461533E-2</v>
      </c>
      <c r="F14" s="301">
        <f>+AVERAGE(C14:E14)</f>
        <v>-6.9655349030156646E-2</v>
      </c>
    </row>
    <row r="15" spans="1:8" s="34" customFormat="1" ht="13.15" customHeight="1" x14ac:dyDescent="0.2">
      <c r="A15" s="304" t="s">
        <v>145</v>
      </c>
      <c r="B15" s="305">
        <f>+B13/B6</f>
        <v>2.4790741373419883E-2</v>
      </c>
      <c r="C15" s="305">
        <f>+C13/C6</f>
        <v>2.3683816771049311E-2</v>
      </c>
      <c r="D15" s="305">
        <f>+D13/D6</f>
        <v>1.9833053636423077E-2</v>
      </c>
      <c r="E15" s="305">
        <f>+E13/E6</f>
        <v>2.1126760563380281E-2</v>
      </c>
      <c r="F15" s="306" t="s">
        <v>0</v>
      </c>
    </row>
    <row r="16" spans="1:8" x14ac:dyDescent="0.25">
      <c r="A16" s="1" t="s">
        <v>17</v>
      </c>
    </row>
    <row r="17" spans="1:5" x14ac:dyDescent="0.25">
      <c r="A17" s="570" t="s">
        <v>480</v>
      </c>
      <c r="B17" s="570"/>
      <c r="C17" s="570"/>
      <c r="D17" s="570"/>
      <c r="E17" s="570"/>
    </row>
    <row r="18" spans="1:5" x14ac:dyDescent="0.25">
      <c r="C18" s="8"/>
      <c r="D18" s="8"/>
      <c r="E18" s="8"/>
    </row>
    <row r="19" spans="1:5" x14ac:dyDescent="0.25">
      <c r="C19" s="8"/>
      <c r="D19" s="8"/>
      <c r="E19" s="8"/>
    </row>
    <row r="20" spans="1:5" x14ac:dyDescent="0.25">
      <c r="C20" s="8"/>
      <c r="D20" s="8"/>
      <c r="E20" s="8"/>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G36"/>
  <sheetViews>
    <sheetView showGridLines="0" workbookViewId="0">
      <selection activeCell="E32" sqref="E32"/>
    </sheetView>
  </sheetViews>
  <sheetFormatPr defaultColWidth="9.28515625" defaultRowHeight="15" x14ac:dyDescent="0.25"/>
  <cols>
    <col min="1" max="1" width="55.42578125" style="2" customWidth="1"/>
    <col min="2" max="6" width="10.7109375" style="2" customWidth="1"/>
    <col min="7" max="16384" width="9.28515625" style="2"/>
  </cols>
  <sheetData>
    <row r="1" spans="1:6" s="34" customFormat="1" ht="13.15" customHeight="1" x14ac:dyDescent="0.2"/>
    <row r="2" spans="1:6" s="34" customFormat="1" ht="13.15" customHeight="1" x14ac:dyDescent="0.2">
      <c r="A2" s="576" t="s">
        <v>452</v>
      </c>
      <c r="B2" s="576"/>
      <c r="C2" s="576"/>
      <c r="D2" s="576"/>
      <c r="E2" s="576"/>
      <c r="F2" s="576"/>
    </row>
    <row r="3" spans="1:6" s="34" customFormat="1" ht="13.15" customHeight="1" x14ac:dyDescent="0.2"/>
    <row r="4" spans="1:6" s="34" customFormat="1" ht="13.15" customHeight="1" x14ac:dyDescent="0.2">
      <c r="A4" s="307"/>
      <c r="B4" s="308">
        <v>2018</v>
      </c>
      <c r="C4" s="194">
        <v>2019</v>
      </c>
      <c r="D4" s="194">
        <v>2020</v>
      </c>
      <c r="E4" s="195">
        <v>2021</v>
      </c>
      <c r="F4" s="196" t="s">
        <v>12</v>
      </c>
    </row>
    <row r="5" spans="1:6" s="34" customFormat="1" ht="13.15" customHeight="1" x14ac:dyDescent="0.2">
      <c r="A5" s="294" t="s">
        <v>30</v>
      </c>
      <c r="B5" s="180"/>
      <c r="C5" s="182"/>
      <c r="D5" s="180"/>
      <c r="E5" s="180"/>
      <c r="F5" s="295"/>
    </row>
    <row r="6" spans="1:6" s="34" customFormat="1" ht="13.15" customHeight="1" x14ac:dyDescent="0.2">
      <c r="A6" s="309" t="s">
        <v>6</v>
      </c>
      <c r="B6" s="141">
        <v>33379</v>
      </c>
      <c r="C6" s="141">
        <v>32586</v>
      </c>
      <c r="D6" s="141">
        <v>31297</v>
      </c>
      <c r="E6" s="141">
        <v>28550</v>
      </c>
      <c r="F6" s="310" t="s">
        <v>0</v>
      </c>
    </row>
    <row r="7" spans="1:6" s="34" customFormat="1" ht="13.15" customHeight="1" x14ac:dyDescent="0.2">
      <c r="A7" s="309" t="s">
        <v>223</v>
      </c>
      <c r="B7" s="153" t="s">
        <v>0</v>
      </c>
      <c r="C7" s="153">
        <v>-2.3757452290362191E-2</v>
      </c>
      <c r="D7" s="153">
        <v>-3.9556864911311607E-2</v>
      </c>
      <c r="E7" s="153">
        <v>-8.7771990925647803E-2</v>
      </c>
      <c r="F7" s="311">
        <v>-5.0362102709107202E-2</v>
      </c>
    </row>
    <row r="8" spans="1:6" s="34" customFormat="1" ht="13.15" customHeight="1" x14ac:dyDescent="0.2">
      <c r="A8" s="312" t="s">
        <v>323</v>
      </c>
      <c r="B8" s="153" t="s">
        <v>0</v>
      </c>
      <c r="C8" s="153">
        <v>-1.8000000000000002E-2</v>
      </c>
      <c r="D8" s="153">
        <v>-2.8000000000000001E-2</v>
      </c>
      <c r="E8" s="153">
        <v>-6.0999999999999999E-2</v>
      </c>
      <c r="F8" s="311">
        <v>-3.5666666666666666E-2</v>
      </c>
    </row>
    <row r="9" spans="1:6" s="34" customFormat="1" ht="13.15" customHeight="1" x14ac:dyDescent="0.2">
      <c r="A9" s="294" t="s">
        <v>31</v>
      </c>
      <c r="B9" s="313"/>
      <c r="C9" s="314"/>
      <c r="D9" s="313"/>
      <c r="E9" s="313"/>
      <c r="F9" s="315"/>
    </row>
    <row r="10" spans="1:6" s="34" customFormat="1" ht="13.15" customHeight="1" x14ac:dyDescent="0.2">
      <c r="A10" s="309" t="s">
        <v>6</v>
      </c>
      <c r="B10" s="141">
        <v>5841</v>
      </c>
      <c r="C10" s="145">
        <v>5597</v>
      </c>
      <c r="D10" s="141">
        <v>5869</v>
      </c>
      <c r="E10" s="141">
        <v>5479</v>
      </c>
      <c r="F10" s="310" t="s">
        <v>0</v>
      </c>
    </row>
    <row r="11" spans="1:6" s="34" customFormat="1" ht="13.15" customHeight="1" x14ac:dyDescent="0.2">
      <c r="A11" s="309" t="s">
        <v>223</v>
      </c>
      <c r="B11" s="153" t="s">
        <v>0</v>
      </c>
      <c r="C11" s="153">
        <v>-4.1773668892312932E-2</v>
      </c>
      <c r="D11" s="153">
        <v>4.8597462926567747E-2</v>
      </c>
      <c r="E11" s="153">
        <v>-6.6450843414550986E-2</v>
      </c>
      <c r="F11" s="311">
        <v>-1.9875683126765391E-2</v>
      </c>
    </row>
    <row r="12" spans="1:6" s="34" customFormat="1" ht="13.15" customHeight="1" x14ac:dyDescent="0.2">
      <c r="A12" s="312" t="s">
        <v>323</v>
      </c>
      <c r="B12" s="153" t="s">
        <v>0</v>
      </c>
      <c r="C12" s="153">
        <v>1.0999999999999999E-2</v>
      </c>
      <c r="D12" s="153">
        <v>-1E-3</v>
      </c>
      <c r="E12" s="153">
        <v>0</v>
      </c>
      <c r="F12" s="311">
        <v>3.3333333333333327E-3</v>
      </c>
    </row>
    <row r="13" spans="1:6" s="34" customFormat="1" ht="13.15" customHeight="1" x14ac:dyDescent="0.2">
      <c r="A13" s="294" t="s">
        <v>32</v>
      </c>
      <c r="B13" s="313"/>
      <c r="C13" s="314"/>
      <c r="D13" s="313"/>
      <c r="E13" s="313"/>
      <c r="F13" s="315"/>
    </row>
    <row r="14" spans="1:6" s="34" customFormat="1" ht="13.15" customHeight="1" x14ac:dyDescent="0.2">
      <c r="A14" s="309" t="s">
        <v>6</v>
      </c>
      <c r="B14" s="141">
        <v>6451</v>
      </c>
      <c r="C14" s="145">
        <v>7492</v>
      </c>
      <c r="D14" s="141">
        <v>7807</v>
      </c>
      <c r="E14" s="141">
        <v>8783</v>
      </c>
      <c r="F14" s="310" t="s">
        <v>0</v>
      </c>
    </row>
    <row r="15" spans="1:6" s="34" customFormat="1" ht="13.15" customHeight="1" x14ac:dyDescent="0.2">
      <c r="A15" s="309" t="s">
        <v>223</v>
      </c>
      <c r="B15" s="316" t="s">
        <v>0</v>
      </c>
      <c r="C15" s="153">
        <v>0.16137033018136715</v>
      </c>
      <c r="D15" s="153">
        <v>4.2044847837693577E-2</v>
      </c>
      <c r="E15" s="153">
        <v>0.12463174074548489</v>
      </c>
      <c r="F15" s="311">
        <v>0.1093489729215152</v>
      </c>
    </row>
    <row r="16" spans="1:6" s="34" customFormat="1" ht="13.15" customHeight="1" x14ac:dyDescent="0.2">
      <c r="A16" s="317" t="s">
        <v>323</v>
      </c>
      <c r="B16" s="318" t="s">
        <v>0</v>
      </c>
      <c r="C16" s="319">
        <v>7.0000000000000001E-3</v>
      </c>
      <c r="D16" s="320">
        <v>1.4E-2</v>
      </c>
      <c r="E16" s="320">
        <v>1.2999999999999999E-2</v>
      </c>
      <c r="F16" s="321">
        <v>1.1333333333333334E-2</v>
      </c>
    </row>
    <row r="17" spans="1:5" ht="13.15" customHeight="1" x14ac:dyDescent="0.25">
      <c r="A17" s="1" t="s">
        <v>17</v>
      </c>
    </row>
    <row r="18" spans="1:5" ht="13.15" customHeight="1" x14ac:dyDescent="0.25">
      <c r="A18" s="570" t="s">
        <v>480</v>
      </c>
      <c r="B18" s="570"/>
      <c r="C18" s="570"/>
      <c r="D18" s="570"/>
      <c r="E18" s="570"/>
    </row>
    <row r="19" spans="1:5" ht="13.15" customHeight="1" x14ac:dyDescent="0.25">
      <c r="B19" s="8"/>
      <c r="C19" s="8"/>
      <c r="D19" s="8"/>
      <c r="E19" s="8"/>
    </row>
    <row r="31" spans="1:5" x14ac:dyDescent="0.25">
      <c r="E31" s="2">
        <f>3429-3727</f>
        <v>-298</v>
      </c>
    </row>
    <row r="36" spans="7:7" x14ac:dyDescent="0.25">
      <c r="G36" s="7"/>
    </row>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9"/>
  <sheetViews>
    <sheetView showGridLines="0" workbookViewId="0">
      <selection activeCell="B19" sqref="B19:E19"/>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4" customFormat="1" ht="13.15" customHeight="1" x14ac:dyDescent="0.2"/>
    <row r="2" spans="1:6" s="34" customFormat="1" ht="26.1" customHeight="1" x14ac:dyDescent="0.2">
      <c r="A2" s="576" t="s">
        <v>453</v>
      </c>
      <c r="B2" s="576"/>
      <c r="C2" s="576"/>
      <c r="D2" s="576"/>
      <c r="E2" s="576"/>
      <c r="F2" s="576"/>
    </row>
    <row r="3" spans="1:6" s="34" customFormat="1" ht="13.15" customHeight="1" x14ac:dyDescent="0.2"/>
    <row r="4" spans="1:6" s="34" customFormat="1" ht="13.15" customHeight="1" x14ac:dyDescent="0.2">
      <c r="A4" s="307"/>
      <c r="B4" s="308">
        <v>2018</v>
      </c>
      <c r="C4" s="308">
        <v>2019</v>
      </c>
      <c r="D4" s="308">
        <v>2020</v>
      </c>
      <c r="E4" s="308">
        <v>2021</v>
      </c>
      <c r="F4" s="196" t="s">
        <v>12</v>
      </c>
    </row>
    <row r="5" spans="1:6" s="34" customFormat="1" ht="13.15" customHeight="1" x14ac:dyDescent="0.2">
      <c r="A5" s="294" t="s">
        <v>3</v>
      </c>
      <c r="B5" s="180"/>
      <c r="C5" s="182"/>
      <c r="D5" s="180"/>
      <c r="E5" s="180"/>
      <c r="F5" s="295"/>
    </row>
    <row r="6" spans="1:6" s="34" customFormat="1" ht="13.15" customHeight="1" x14ac:dyDescent="0.2">
      <c r="A6" s="309" t="s">
        <v>6</v>
      </c>
      <c r="B6" s="141">
        <v>28813</v>
      </c>
      <c r="C6" s="141">
        <v>28441</v>
      </c>
      <c r="D6" s="141">
        <v>27540</v>
      </c>
      <c r="E6" s="141">
        <v>26104</v>
      </c>
      <c r="F6" s="310" t="s">
        <v>0</v>
      </c>
    </row>
    <row r="7" spans="1:6" s="34" customFormat="1" ht="13.15" customHeight="1" x14ac:dyDescent="0.2">
      <c r="A7" s="309" t="s">
        <v>223</v>
      </c>
      <c r="B7" s="153" t="s">
        <v>0</v>
      </c>
      <c r="C7" s="153">
        <v>-1.2910838857460138E-2</v>
      </c>
      <c r="D7" s="153">
        <v>-3.1679617453675979E-2</v>
      </c>
      <c r="E7" s="153">
        <v>-5.2251270878721834E-2</v>
      </c>
      <c r="F7" s="311">
        <v>-3.2280575729952653E-2</v>
      </c>
    </row>
    <row r="8" spans="1:6" s="34" customFormat="1" ht="13.15" customHeight="1" x14ac:dyDescent="0.2">
      <c r="A8" s="312" t="s">
        <v>323</v>
      </c>
      <c r="B8" s="153" t="s">
        <v>0</v>
      </c>
      <c r="C8" s="153">
        <v>-8.0000000000000002E-3</v>
      </c>
      <c r="D8" s="153">
        <v>-0.02</v>
      </c>
      <c r="E8" s="153">
        <v>-3.2000000000000001E-2</v>
      </c>
      <c r="F8" s="311">
        <v>-0.02</v>
      </c>
    </row>
    <row r="9" spans="1:6" s="34" customFormat="1" ht="13.15" customHeight="1" x14ac:dyDescent="0.2">
      <c r="A9" s="294" t="s">
        <v>4</v>
      </c>
      <c r="B9" s="313"/>
      <c r="C9" s="314"/>
      <c r="D9" s="313"/>
      <c r="E9" s="313"/>
      <c r="F9" s="315"/>
    </row>
    <row r="10" spans="1:6" s="34" customFormat="1" ht="13.15" customHeight="1" x14ac:dyDescent="0.2">
      <c r="A10" s="309" t="s">
        <v>6</v>
      </c>
      <c r="B10" s="141">
        <v>12176</v>
      </c>
      <c r="C10" s="145">
        <v>11564</v>
      </c>
      <c r="D10" s="141">
        <v>11161</v>
      </c>
      <c r="E10" s="141">
        <v>9872</v>
      </c>
      <c r="F10" s="310" t="s">
        <v>0</v>
      </c>
    </row>
    <row r="11" spans="1:6" s="34" customFormat="1" ht="13.15" customHeight="1" x14ac:dyDescent="0.2">
      <c r="A11" s="309" t="s">
        <v>223</v>
      </c>
      <c r="B11" s="153" t="s">
        <v>0</v>
      </c>
      <c r="C11" s="153">
        <v>-5.0262812089356124E-2</v>
      </c>
      <c r="D11" s="153">
        <v>-3.4849533033552427E-2</v>
      </c>
      <c r="E11" s="153">
        <v>-0.11549144341904849</v>
      </c>
      <c r="F11" s="311">
        <v>-6.686792951398568E-2</v>
      </c>
    </row>
    <row r="12" spans="1:6" s="34" customFormat="1" ht="13.15" customHeight="1" x14ac:dyDescent="0.2">
      <c r="A12" s="312" t="s">
        <v>323</v>
      </c>
      <c r="B12" s="153" t="s">
        <v>0</v>
      </c>
      <c r="C12" s="153">
        <v>-5.0000000000000001E-3</v>
      </c>
      <c r="D12" s="153">
        <v>-8.9999999999999993E-3</v>
      </c>
      <c r="E12" s="153">
        <v>-2.9000000000000001E-2</v>
      </c>
      <c r="F12" s="311">
        <v>-1.4333333333333332E-2</v>
      </c>
    </row>
    <row r="13" spans="1:6" s="34" customFormat="1" ht="13.15" customHeight="1" x14ac:dyDescent="0.2">
      <c r="A13" s="294" t="s">
        <v>5</v>
      </c>
      <c r="B13" s="313"/>
      <c r="C13" s="314"/>
      <c r="D13" s="313"/>
      <c r="E13" s="313"/>
      <c r="F13" s="315"/>
    </row>
    <row r="14" spans="1:6" s="34" customFormat="1" ht="13.15" customHeight="1" x14ac:dyDescent="0.2">
      <c r="A14" s="309" t="s">
        <v>6</v>
      </c>
      <c r="B14" s="141">
        <v>4682</v>
      </c>
      <c r="C14" s="145">
        <v>5670</v>
      </c>
      <c r="D14" s="141">
        <v>6272</v>
      </c>
      <c r="E14" s="141">
        <v>6836</v>
      </c>
      <c r="F14" s="310" t="s">
        <v>0</v>
      </c>
    </row>
    <row r="15" spans="1:6" s="34" customFormat="1" ht="13.15" customHeight="1" x14ac:dyDescent="0.2">
      <c r="A15" s="309" t="s">
        <v>223</v>
      </c>
      <c r="B15" s="316" t="s">
        <v>0</v>
      </c>
      <c r="C15" s="153">
        <v>0.21102093122597188</v>
      </c>
      <c r="D15" s="153">
        <v>0.10617283950617273</v>
      </c>
      <c r="E15" s="153">
        <v>8.9923469387755084E-2</v>
      </c>
      <c r="F15" s="311">
        <v>0.13570574670663324</v>
      </c>
    </row>
    <row r="16" spans="1:6" s="34" customFormat="1" ht="13.15" customHeight="1" x14ac:dyDescent="0.2">
      <c r="A16" s="317" t="s">
        <v>323</v>
      </c>
      <c r="B16" s="318" t="s">
        <v>0</v>
      </c>
      <c r="C16" s="319">
        <v>1.2999999999999999E-2</v>
      </c>
      <c r="D16" s="320">
        <v>1.3999999999999999E-2</v>
      </c>
      <c r="E16" s="320">
        <v>1.2999999999999999E-2</v>
      </c>
      <c r="F16" s="321">
        <v>1.3333333333333331E-2</v>
      </c>
    </row>
    <row r="17" spans="1:5" ht="13.15" customHeight="1" x14ac:dyDescent="0.25">
      <c r="A17" s="1" t="s">
        <v>17</v>
      </c>
    </row>
    <row r="18" spans="1:5" ht="13.15" customHeight="1" x14ac:dyDescent="0.25">
      <c r="A18" s="570" t="s">
        <v>480</v>
      </c>
      <c r="B18" s="570"/>
      <c r="C18" s="570"/>
      <c r="D18" s="570"/>
      <c r="E18" s="570"/>
    </row>
    <row r="19" spans="1:5" x14ac:dyDescent="0.25">
      <c r="B19" s="8"/>
      <c r="C19" s="8"/>
      <c r="D19" s="8"/>
      <c r="E19" s="8"/>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topLeftCell="A3" workbookViewId="0">
      <selection activeCell="C19" sqref="C19"/>
    </sheetView>
  </sheetViews>
  <sheetFormatPr defaultColWidth="9.28515625" defaultRowHeight="15" x14ac:dyDescent="0.25"/>
  <cols>
    <col min="1" max="1" width="31" style="2" customWidth="1"/>
    <col min="2" max="5" width="10.7109375" style="2" customWidth="1"/>
    <col min="6" max="16384" width="9.28515625" style="2"/>
  </cols>
  <sheetData>
    <row r="1" spans="1:15" s="34" customFormat="1" ht="13.15" customHeight="1" x14ac:dyDescent="0.2"/>
    <row r="2" spans="1:15" s="34" customFormat="1" ht="13.15" customHeight="1" x14ac:dyDescent="0.2">
      <c r="A2" s="576" t="s">
        <v>454</v>
      </c>
      <c r="B2" s="576"/>
      <c r="C2" s="576"/>
      <c r="D2" s="576"/>
      <c r="E2" s="576"/>
      <c r="F2" s="576"/>
      <c r="G2" s="576"/>
      <c r="H2" s="576"/>
      <c r="I2" s="576"/>
      <c r="J2" s="576"/>
      <c r="K2" s="576"/>
      <c r="L2" s="576"/>
      <c r="M2" s="576"/>
      <c r="N2" s="576"/>
      <c r="O2" s="576"/>
    </row>
    <row r="3" spans="1:15" s="34" customFormat="1" ht="13.15" customHeight="1" x14ac:dyDescent="0.2"/>
    <row r="4" spans="1:15" s="34" customFormat="1" ht="13.15" customHeight="1" x14ac:dyDescent="0.2">
      <c r="A4" s="322"/>
      <c r="B4" s="577" t="s">
        <v>6</v>
      </c>
      <c r="C4" s="578"/>
      <c r="D4" s="577" t="s">
        <v>11</v>
      </c>
      <c r="E4" s="578"/>
      <c r="F4" s="577" t="s">
        <v>12</v>
      </c>
      <c r="G4" s="578"/>
      <c r="H4" s="577" t="s">
        <v>13</v>
      </c>
      <c r="I4" s="578"/>
      <c r="J4" s="577" t="s">
        <v>3</v>
      </c>
      <c r="K4" s="578"/>
      <c r="L4" s="577" t="s">
        <v>4</v>
      </c>
      <c r="M4" s="578"/>
      <c r="N4" s="579" t="s">
        <v>5</v>
      </c>
      <c r="O4" s="580"/>
    </row>
    <row r="5" spans="1:15" s="34" customFormat="1" ht="13.15" customHeight="1" x14ac:dyDescent="0.2">
      <c r="A5" s="323" t="s">
        <v>324</v>
      </c>
      <c r="B5" s="324"/>
      <c r="C5" s="325"/>
      <c r="D5" s="324"/>
      <c r="E5" s="326"/>
      <c r="F5" s="324"/>
      <c r="G5" s="326"/>
      <c r="H5" s="324"/>
      <c r="I5" s="325"/>
      <c r="J5" s="324"/>
      <c r="K5" s="326"/>
      <c r="L5" s="324"/>
      <c r="M5" s="326"/>
      <c r="N5" s="324"/>
      <c r="O5" s="327"/>
    </row>
    <row r="6" spans="1:15" s="34" customFormat="1" ht="13.15" customHeight="1" x14ac:dyDescent="0.2">
      <c r="A6" s="328" t="s">
        <v>6</v>
      </c>
      <c r="B6" s="329">
        <v>42812</v>
      </c>
      <c r="C6" s="330"/>
      <c r="D6" s="329">
        <v>28550</v>
      </c>
      <c r="E6" s="330"/>
      <c r="F6" s="329">
        <v>5479</v>
      </c>
      <c r="G6" s="330"/>
      <c r="H6" s="329">
        <v>8783</v>
      </c>
      <c r="I6" s="330"/>
      <c r="J6" s="329">
        <v>26104</v>
      </c>
      <c r="K6" s="330"/>
      <c r="L6" s="329">
        <v>9872</v>
      </c>
      <c r="M6" s="330"/>
      <c r="N6" s="329">
        <v>6836</v>
      </c>
      <c r="O6" s="331"/>
    </row>
    <row r="7" spans="1:15" s="34" customFormat="1" ht="13.15" customHeight="1" x14ac:dyDescent="0.2">
      <c r="A7" s="323" t="s">
        <v>67</v>
      </c>
      <c r="B7" s="324"/>
      <c r="C7" s="326"/>
      <c r="D7" s="324"/>
      <c r="E7" s="326"/>
      <c r="F7" s="324"/>
      <c r="G7" s="326"/>
      <c r="H7" s="324"/>
      <c r="I7" s="326"/>
      <c r="J7" s="324"/>
      <c r="K7" s="326"/>
      <c r="L7" s="324"/>
      <c r="M7" s="326"/>
      <c r="N7" s="324"/>
      <c r="O7" s="327"/>
    </row>
    <row r="8" spans="1:15" s="34" customFormat="1" ht="13.15" customHeight="1" x14ac:dyDescent="0.2">
      <c r="A8" s="328" t="s">
        <v>43</v>
      </c>
      <c r="B8" s="329">
        <v>20918</v>
      </c>
      <c r="C8" s="330">
        <v>0.48860132673082313</v>
      </c>
      <c r="D8" s="329">
        <v>13638</v>
      </c>
      <c r="E8" s="330">
        <v>0.47768826619964971</v>
      </c>
      <c r="F8" s="329">
        <v>2894</v>
      </c>
      <c r="G8" s="330">
        <v>0.52819857638255152</v>
      </c>
      <c r="H8" s="329">
        <v>4386</v>
      </c>
      <c r="I8" s="330">
        <v>0.49937379027667084</v>
      </c>
      <c r="J8" s="329">
        <v>12822</v>
      </c>
      <c r="K8" s="330">
        <v>0.49118908979466747</v>
      </c>
      <c r="L8" s="329">
        <v>4815</v>
      </c>
      <c r="M8" s="330">
        <v>0.48774311183144248</v>
      </c>
      <c r="N8" s="329">
        <v>3281</v>
      </c>
      <c r="O8" s="331">
        <v>0.479959040374488</v>
      </c>
    </row>
    <row r="9" spans="1:15" s="34" customFormat="1" ht="13.15" customHeight="1" x14ac:dyDescent="0.2">
      <c r="A9" s="328" t="s">
        <v>44</v>
      </c>
      <c r="B9" s="329">
        <v>21894</v>
      </c>
      <c r="C9" s="330">
        <v>0.51139867326917687</v>
      </c>
      <c r="D9" s="329">
        <v>14912</v>
      </c>
      <c r="E9" s="330">
        <v>0.52231173380035023</v>
      </c>
      <c r="F9" s="329">
        <v>2585</v>
      </c>
      <c r="G9" s="330">
        <v>0.47180142361744842</v>
      </c>
      <c r="H9" s="329">
        <v>4397</v>
      </c>
      <c r="I9" s="330">
        <v>0.50062620972332916</v>
      </c>
      <c r="J9" s="329">
        <v>13282</v>
      </c>
      <c r="K9" s="330">
        <v>0.50881091020533253</v>
      </c>
      <c r="L9" s="329">
        <v>5057</v>
      </c>
      <c r="M9" s="330">
        <v>0.51225688816855752</v>
      </c>
      <c r="N9" s="329">
        <v>3555</v>
      </c>
      <c r="O9" s="331">
        <v>0.520040959625512</v>
      </c>
    </row>
    <row r="10" spans="1:15" s="34" customFormat="1" ht="13.15" customHeight="1" x14ac:dyDescent="0.2">
      <c r="A10" s="323" t="s">
        <v>68</v>
      </c>
      <c r="B10" s="332"/>
      <c r="C10" s="333"/>
      <c r="D10" s="332"/>
      <c r="E10" s="333"/>
      <c r="F10" s="332"/>
      <c r="G10" s="333"/>
      <c r="H10" s="332"/>
      <c r="I10" s="333"/>
      <c r="J10" s="332"/>
      <c r="K10" s="333"/>
      <c r="L10" s="332"/>
      <c r="M10" s="333"/>
      <c r="N10" s="332"/>
      <c r="O10" s="334"/>
    </row>
    <row r="11" spans="1:15" s="34" customFormat="1" ht="13.15" customHeight="1" x14ac:dyDescent="0.2">
      <c r="A11" s="328" t="s">
        <v>47</v>
      </c>
      <c r="B11" s="329">
        <v>3567</v>
      </c>
      <c r="C11" s="330">
        <v>8.3317761375315338E-2</v>
      </c>
      <c r="D11" s="329">
        <v>955</v>
      </c>
      <c r="E11" s="330">
        <v>3.3450087565674254E-2</v>
      </c>
      <c r="F11" s="329">
        <v>314</v>
      </c>
      <c r="G11" s="330">
        <v>5.7309728052564339E-2</v>
      </c>
      <c r="H11" s="329">
        <v>2298</v>
      </c>
      <c r="I11" s="330">
        <v>0.26164180803825571</v>
      </c>
      <c r="J11" s="329">
        <v>1331</v>
      </c>
      <c r="K11" s="330">
        <v>5.0988354275206864E-2</v>
      </c>
      <c r="L11" s="329">
        <v>255</v>
      </c>
      <c r="M11" s="330">
        <v>2.5830632090761751E-2</v>
      </c>
      <c r="N11" s="329">
        <v>1981</v>
      </c>
      <c r="O11" s="331">
        <v>0.28978935049736687</v>
      </c>
    </row>
    <row r="12" spans="1:15" s="34" customFormat="1" ht="13.15" customHeight="1" x14ac:dyDescent="0.2">
      <c r="A12" s="328" t="s">
        <v>48</v>
      </c>
      <c r="B12" s="329">
        <v>16127</v>
      </c>
      <c r="C12" s="330">
        <v>0.37669345043445762</v>
      </c>
      <c r="D12" s="329">
        <v>9474</v>
      </c>
      <c r="E12" s="330">
        <v>0.33183887915936955</v>
      </c>
      <c r="F12" s="329">
        <v>1785</v>
      </c>
      <c r="G12" s="330">
        <v>0.32578937762365395</v>
      </c>
      <c r="H12" s="329">
        <v>4868</v>
      </c>
      <c r="I12" s="330">
        <v>0.55425253330297164</v>
      </c>
      <c r="J12" s="329">
        <v>8447</v>
      </c>
      <c r="K12" s="330">
        <v>0.32359025436714678</v>
      </c>
      <c r="L12" s="329">
        <v>3799</v>
      </c>
      <c r="M12" s="330">
        <v>0.38482576985413292</v>
      </c>
      <c r="N12" s="329">
        <v>3881</v>
      </c>
      <c r="O12" s="331">
        <v>0.56772966647162082</v>
      </c>
    </row>
    <row r="13" spans="1:15" s="34" customFormat="1" ht="13.15" customHeight="1" x14ac:dyDescent="0.2">
      <c r="A13" s="328" t="s">
        <v>49</v>
      </c>
      <c r="B13" s="329">
        <v>23118</v>
      </c>
      <c r="C13" s="330">
        <v>0.539988788190227</v>
      </c>
      <c r="D13" s="329">
        <v>18121</v>
      </c>
      <c r="E13" s="330">
        <v>0.63471103327495626</v>
      </c>
      <c r="F13" s="329">
        <v>3380</v>
      </c>
      <c r="G13" s="330">
        <v>0.6169008943237817</v>
      </c>
      <c r="H13" s="329">
        <v>1617</v>
      </c>
      <c r="I13" s="330">
        <v>0.18410565865877263</v>
      </c>
      <c r="J13" s="329">
        <v>16326</v>
      </c>
      <c r="K13" s="330">
        <v>0.62542139135764629</v>
      </c>
      <c r="L13" s="329">
        <v>5818</v>
      </c>
      <c r="M13" s="330">
        <v>0.58934359805510539</v>
      </c>
      <c r="N13" s="329">
        <v>974</v>
      </c>
      <c r="O13" s="331">
        <v>0.14248098303101228</v>
      </c>
    </row>
    <row r="14" spans="1:15" s="34" customFormat="1" ht="13.15" customHeight="1" x14ac:dyDescent="0.2">
      <c r="A14" s="323" t="s">
        <v>69</v>
      </c>
      <c r="B14" s="332"/>
      <c r="C14" s="333"/>
      <c r="D14" s="332"/>
      <c r="E14" s="333"/>
      <c r="F14" s="332"/>
      <c r="G14" s="333"/>
      <c r="H14" s="332"/>
      <c r="I14" s="333"/>
      <c r="J14" s="332"/>
      <c r="K14" s="333"/>
      <c r="L14" s="332"/>
      <c r="M14" s="333"/>
      <c r="N14" s="332"/>
      <c r="O14" s="334"/>
    </row>
    <row r="15" spans="1:15" s="34" customFormat="1" ht="13.15" customHeight="1" x14ac:dyDescent="0.2">
      <c r="A15" s="328" t="s">
        <v>51</v>
      </c>
      <c r="B15" s="329">
        <v>2167</v>
      </c>
      <c r="C15" s="330">
        <v>5.0616649537512846E-2</v>
      </c>
      <c r="D15" s="329">
        <v>341</v>
      </c>
      <c r="E15" s="330">
        <v>1.1943957968476358E-2</v>
      </c>
      <c r="F15" s="329">
        <v>137</v>
      </c>
      <c r="G15" s="330">
        <v>2.5004562876437306E-2</v>
      </c>
      <c r="H15" s="329">
        <v>1689</v>
      </c>
      <c r="I15" s="330">
        <v>0.19230331321871799</v>
      </c>
      <c r="J15" s="329">
        <v>497</v>
      </c>
      <c r="K15" s="330">
        <v>1.9039227704566349E-2</v>
      </c>
      <c r="L15" s="329">
        <v>239</v>
      </c>
      <c r="M15" s="330">
        <v>2.4209886547811994E-2</v>
      </c>
      <c r="N15" s="329">
        <v>1431</v>
      </c>
      <c r="O15" s="331">
        <v>0.2093329432416618</v>
      </c>
    </row>
    <row r="16" spans="1:15" s="34" customFormat="1" ht="13.15" customHeight="1" x14ac:dyDescent="0.2">
      <c r="A16" s="328" t="s">
        <v>52</v>
      </c>
      <c r="B16" s="329">
        <v>7223</v>
      </c>
      <c r="C16" s="330">
        <v>0.16871437914603382</v>
      </c>
      <c r="D16" s="329">
        <v>1696</v>
      </c>
      <c r="E16" s="330">
        <v>5.9404553415061297E-2</v>
      </c>
      <c r="F16" s="329">
        <v>627</v>
      </c>
      <c r="G16" s="330">
        <v>0.11443694104763644</v>
      </c>
      <c r="H16" s="329">
        <v>4900</v>
      </c>
      <c r="I16" s="330">
        <v>0.55789593532961401</v>
      </c>
      <c r="J16" s="329">
        <v>2482</v>
      </c>
      <c r="K16" s="330">
        <v>9.5081213607110027E-2</v>
      </c>
      <c r="L16" s="329">
        <v>626</v>
      </c>
      <c r="M16" s="330">
        <v>6.3411669367909235E-2</v>
      </c>
      <c r="N16" s="329">
        <v>4115</v>
      </c>
      <c r="O16" s="331">
        <v>0.60296021064950267</v>
      </c>
    </row>
    <row r="17" spans="1:15" s="34" customFormat="1" ht="13.15" customHeight="1" x14ac:dyDescent="0.2">
      <c r="A17" s="335" t="s">
        <v>53</v>
      </c>
      <c r="B17" s="329">
        <v>1982</v>
      </c>
      <c r="C17" s="330">
        <v>4.629543118751752E-2</v>
      </c>
      <c r="D17" s="329">
        <v>880</v>
      </c>
      <c r="E17" s="330">
        <v>3.0823117338003504E-2</v>
      </c>
      <c r="F17" s="329">
        <v>430</v>
      </c>
      <c r="G17" s="330">
        <v>7.8481474721664543E-2</v>
      </c>
      <c r="H17" s="329">
        <v>672</v>
      </c>
      <c r="I17" s="330">
        <v>7.6511442559489926E-2</v>
      </c>
      <c r="J17" s="329">
        <v>1266</v>
      </c>
      <c r="K17" s="330">
        <v>4.8498314434569416E-2</v>
      </c>
      <c r="L17" s="329">
        <v>276</v>
      </c>
      <c r="M17" s="330">
        <v>2.7957860615883307E-2</v>
      </c>
      <c r="N17" s="329">
        <v>440</v>
      </c>
      <c r="O17" s="331">
        <v>6.4365125804564077E-2</v>
      </c>
    </row>
    <row r="18" spans="1:15" s="34" customFormat="1" ht="13.15" customHeight="1" x14ac:dyDescent="0.2">
      <c r="A18" s="335" t="s">
        <v>54</v>
      </c>
      <c r="B18" s="329">
        <v>7103</v>
      </c>
      <c r="C18" s="330">
        <v>0.1659114267027936</v>
      </c>
      <c r="D18" s="329">
        <v>5722</v>
      </c>
      <c r="E18" s="330">
        <v>0.20042031523642731</v>
      </c>
      <c r="F18" s="329">
        <v>732</v>
      </c>
      <c r="G18" s="330">
        <v>0.13360102208432195</v>
      </c>
      <c r="H18" s="329">
        <v>649</v>
      </c>
      <c r="I18" s="330">
        <v>7.389274735284071E-2</v>
      </c>
      <c r="J18" s="329">
        <v>4224</v>
      </c>
      <c r="K18" s="330">
        <v>0.16181428133619369</v>
      </c>
      <c r="L18" s="329">
        <v>2462</v>
      </c>
      <c r="M18" s="330">
        <v>0.24939222042139383</v>
      </c>
      <c r="N18" s="329">
        <v>417</v>
      </c>
      <c r="O18" s="331">
        <v>6.1000585137507314E-2</v>
      </c>
    </row>
    <row r="19" spans="1:15" s="34" customFormat="1" ht="13.15" customHeight="1" x14ac:dyDescent="0.2">
      <c r="A19" s="335" t="s">
        <v>55</v>
      </c>
      <c r="B19" s="329">
        <v>24337</v>
      </c>
      <c r="C19" s="330">
        <v>0.56799999999999995</v>
      </c>
      <c r="D19" s="329">
        <v>19911</v>
      </c>
      <c r="E19" s="330">
        <v>0.69840805604203149</v>
      </c>
      <c r="F19" s="329">
        <v>3553</v>
      </c>
      <c r="G19" s="330">
        <v>0.64947599926993982</v>
      </c>
      <c r="H19" s="329">
        <v>873</v>
      </c>
      <c r="I19" s="330">
        <v>9.9396561539337361E-2</v>
      </c>
      <c r="J19" s="329">
        <v>17635</v>
      </c>
      <c r="K19" s="330">
        <v>0.67656696291756058</v>
      </c>
      <c r="L19" s="329">
        <v>6269</v>
      </c>
      <c r="M19" s="330">
        <v>0.63602836304700161</v>
      </c>
      <c r="N19" s="329">
        <v>433</v>
      </c>
      <c r="O19" s="331">
        <v>6.3341135166764193E-2</v>
      </c>
    </row>
    <row r="20" spans="1:15" s="34" customFormat="1" ht="13.15" customHeight="1" x14ac:dyDescent="0.2">
      <c r="A20" s="323" t="s">
        <v>70</v>
      </c>
      <c r="B20" s="332"/>
      <c r="C20" s="333"/>
      <c r="D20" s="332"/>
      <c r="E20" s="333"/>
      <c r="F20" s="332"/>
      <c r="G20" s="333"/>
      <c r="H20" s="332"/>
      <c r="I20" s="333"/>
      <c r="J20" s="332"/>
      <c r="K20" s="333"/>
      <c r="L20" s="332"/>
      <c r="M20" s="333"/>
      <c r="N20" s="332"/>
      <c r="O20" s="334"/>
    </row>
    <row r="21" spans="1:15" s="34" customFormat="1" ht="13.15" customHeight="1" x14ac:dyDescent="0.2">
      <c r="A21" s="335" t="s">
        <v>57</v>
      </c>
      <c r="B21" s="329">
        <v>42265</v>
      </c>
      <c r="C21" s="336">
        <v>0.98722320844623002</v>
      </c>
      <c r="D21" s="329">
        <v>28393</v>
      </c>
      <c r="E21" s="336">
        <v>0.99450087565674261</v>
      </c>
      <c r="F21" s="337">
        <v>5304</v>
      </c>
      <c r="G21" s="336">
        <v>0.96805986493885743</v>
      </c>
      <c r="H21" s="329">
        <v>8568</v>
      </c>
      <c r="I21" s="336">
        <v>0.97552089263349651</v>
      </c>
      <c r="J21" s="329">
        <v>25635</v>
      </c>
      <c r="K21" s="336">
        <v>0.98203340484216983</v>
      </c>
      <c r="L21" s="329">
        <v>9822</v>
      </c>
      <c r="M21" s="336">
        <v>0.99493517017828204</v>
      </c>
      <c r="N21" s="337">
        <v>6808</v>
      </c>
      <c r="O21" s="338">
        <v>0.99590403744880052</v>
      </c>
    </row>
    <row r="22" spans="1:15" s="34" customFormat="1" ht="13.15" customHeight="1" x14ac:dyDescent="0.2">
      <c r="A22" s="335" t="s">
        <v>58</v>
      </c>
      <c r="B22" s="329">
        <v>547</v>
      </c>
      <c r="C22" s="336">
        <v>1.2776791553769972E-2</v>
      </c>
      <c r="D22" s="329">
        <v>157</v>
      </c>
      <c r="E22" s="336">
        <v>5.4991243432574435E-3</v>
      </c>
      <c r="F22" s="337">
        <v>175</v>
      </c>
      <c r="G22" s="336">
        <v>3.1940135061142544E-2</v>
      </c>
      <c r="H22" s="329">
        <v>215</v>
      </c>
      <c r="I22" s="336">
        <v>2.4479107366503473E-2</v>
      </c>
      <c r="J22" s="329">
        <v>469</v>
      </c>
      <c r="K22" s="336">
        <v>1.7966595157830216E-2</v>
      </c>
      <c r="L22" s="329">
        <v>50</v>
      </c>
      <c r="M22" s="336">
        <v>5.0648298217179904E-3</v>
      </c>
      <c r="N22" s="337">
        <v>28</v>
      </c>
      <c r="O22" s="338">
        <v>4.0959625511995321E-3</v>
      </c>
    </row>
    <row r="23" spans="1:15" s="34" customFormat="1" ht="13.15" customHeight="1" x14ac:dyDescent="0.2">
      <c r="A23" s="323" t="s">
        <v>71</v>
      </c>
      <c r="B23" s="332"/>
      <c r="C23" s="333"/>
      <c r="D23" s="332"/>
      <c r="E23" s="333"/>
      <c r="F23" s="332"/>
      <c r="G23" s="333"/>
      <c r="H23" s="332"/>
      <c r="I23" s="333"/>
      <c r="J23" s="332"/>
      <c r="K23" s="333"/>
      <c r="L23" s="332"/>
      <c r="M23" s="333"/>
      <c r="N23" s="332"/>
      <c r="O23" s="334"/>
    </row>
    <row r="24" spans="1:15" s="34" customFormat="1" ht="13.15" customHeight="1" x14ac:dyDescent="0.2">
      <c r="A24" s="335" t="s">
        <v>60</v>
      </c>
      <c r="B24" s="329">
        <v>1032</v>
      </c>
      <c r="C24" s="330">
        <v>2.4105391011865832E-2</v>
      </c>
      <c r="D24" s="329">
        <v>695</v>
      </c>
      <c r="E24" s="330">
        <v>2.4343257443082311E-2</v>
      </c>
      <c r="F24" s="329">
        <v>258</v>
      </c>
      <c r="G24" s="330">
        <v>4.7088884832998723E-2</v>
      </c>
      <c r="H24" s="329">
        <v>79</v>
      </c>
      <c r="I24" s="330">
        <v>8.9946487532733682E-3</v>
      </c>
      <c r="J24" s="329">
        <v>799</v>
      </c>
      <c r="K24" s="330">
        <v>3.060833588722035E-2</v>
      </c>
      <c r="L24" s="329">
        <v>221</v>
      </c>
      <c r="M24" s="330">
        <v>2.2386547811993517E-2</v>
      </c>
      <c r="N24" s="329">
        <v>12</v>
      </c>
      <c r="O24" s="331">
        <v>1.7554125219426564E-3</v>
      </c>
    </row>
    <row r="25" spans="1:15" s="34" customFormat="1" ht="13.15" customHeight="1" x14ac:dyDescent="0.2">
      <c r="A25" s="328" t="s">
        <v>61</v>
      </c>
      <c r="B25" s="329">
        <v>12503</v>
      </c>
      <c r="C25" s="330">
        <v>0.29204428664860321</v>
      </c>
      <c r="D25" s="329">
        <v>8610</v>
      </c>
      <c r="E25" s="330">
        <v>0.30157618213660248</v>
      </c>
      <c r="F25" s="329">
        <v>2278</v>
      </c>
      <c r="G25" s="330">
        <v>0.41576930096732978</v>
      </c>
      <c r="H25" s="329">
        <v>1615</v>
      </c>
      <c r="I25" s="330">
        <v>0.18387794603210747</v>
      </c>
      <c r="J25" s="329">
        <v>8498</v>
      </c>
      <c r="K25" s="330">
        <v>0.3255439779344162</v>
      </c>
      <c r="L25" s="329">
        <v>2877</v>
      </c>
      <c r="M25" s="330">
        <v>0.29143030794165314</v>
      </c>
      <c r="N25" s="329">
        <v>1128</v>
      </c>
      <c r="O25" s="331">
        <v>0.16500877706260972</v>
      </c>
    </row>
    <row r="26" spans="1:15" s="34" customFormat="1" ht="13.15" customHeight="1" x14ac:dyDescent="0.2">
      <c r="A26" s="328" t="s">
        <v>62</v>
      </c>
      <c r="B26" s="329">
        <v>29277</v>
      </c>
      <c r="C26" s="330">
        <v>0.68385032233953102</v>
      </c>
      <c r="D26" s="329">
        <v>19245</v>
      </c>
      <c r="E26" s="330">
        <v>0.67408056042031528</v>
      </c>
      <c r="F26" s="329">
        <v>2943</v>
      </c>
      <c r="G26" s="330">
        <v>0.53714181419967144</v>
      </c>
      <c r="H26" s="329">
        <v>7089</v>
      </c>
      <c r="I26" s="330">
        <v>0.80712740521461912</v>
      </c>
      <c r="J26" s="329">
        <v>16807</v>
      </c>
      <c r="K26" s="330">
        <v>0.64284768617836352</v>
      </c>
      <c r="L26" s="329">
        <v>6774</v>
      </c>
      <c r="M26" s="330">
        <v>0.68718314424635329</v>
      </c>
      <c r="N26" s="329">
        <v>5696</v>
      </c>
      <c r="O26" s="331">
        <v>0.83323581041544759</v>
      </c>
    </row>
    <row r="27" spans="1:15" s="34" customFormat="1" ht="13.15" customHeight="1" x14ac:dyDescent="0.2">
      <c r="A27" s="323" t="s">
        <v>72</v>
      </c>
      <c r="B27" s="332"/>
      <c r="C27" s="333"/>
      <c r="D27" s="332"/>
      <c r="E27" s="333"/>
      <c r="F27" s="332"/>
      <c r="G27" s="333"/>
      <c r="H27" s="332"/>
      <c r="I27" s="333"/>
      <c r="J27" s="332"/>
      <c r="K27" s="333"/>
      <c r="L27" s="332"/>
      <c r="M27" s="333"/>
      <c r="N27" s="332"/>
      <c r="O27" s="334"/>
    </row>
    <row r="28" spans="1:15" s="34" customFormat="1" ht="13.15" customHeight="1" x14ac:dyDescent="0.2">
      <c r="A28" s="335" t="s">
        <v>33</v>
      </c>
      <c r="B28" s="329">
        <v>10880</v>
      </c>
      <c r="C28" s="336">
        <v>0.25413435485377933</v>
      </c>
      <c r="D28" s="329">
        <v>7910</v>
      </c>
      <c r="E28" s="336">
        <v>0.27705779334500874</v>
      </c>
      <c r="F28" s="337">
        <v>1230</v>
      </c>
      <c r="G28" s="336">
        <v>0.22449352071545903</v>
      </c>
      <c r="H28" s="329">
        <v>1740</v>
      </c>
      <c r="I28" s="336">
        <v>0.19810998519867926</v>
      </c>
      <c r="J28" s="329">
        <v>7601</v>
      </c>
      <c r="K28" s="336">
        <v>0.29118142813361936</v>
      </c>
      <c r="L28" s="329">
        <v>2107</v>
      </c>
      <c r="M28" s="336">
        <v>0.2134319286871961</v>
      </c>
      <c r="N28" s="337">
        <v>1172</v>
      </c>
      <c r="O28" s="338">
        <v>0.17144528964306613</v>
      </c>
    </row>
    <row r="29" spans="1:15" s="34" customFormat="1" ht="13.15" customHeight="1" x14ac:dyDescent="0.2">
      <c r="A29" s="335" t="s">
        <v>34</v>
      </c>
      <c r="B29" s="329">
        <v>22787</v>
      </c>
      <c r="C29" s="336">
        <v>0.53325731103428942</v>
      </c>
      <c r="D29" s="329">
        <v>15395</v>
      </c>
      <c r="E29" s="336">
        <v>0.53922942206654989</v>
      </c>
      <c r="F29" s="337">
        <v>1710</v>
      </c>
      <c r="G29" s="336">
        <v>0.31210074831173573</v>
      </c>
      <c r="H29" s="329">
        <v>5682</v>
      </c>
      <c r="I29" s="336">
        <v>0.6469315723556871</v>
      </c>
      <c r="J29" s="329">
        <v>11152</v>
      </c>
      <c r="K29" s="336">
        <v>0.42721422004290532</v>
      </c>
      <c r="L29" s="329">
        <v>7013</v>
      </c>
      <c r="M29" s="336">
        <v>0.71139303079416527</v>
      </c>
      <c r="N29" s="337">
        <v>4622</v>
      </c>
      <c r="O29" s="338">
        <v>0.6771263897015799</v>
      </c>
    </row>
    <row r="30" spans="1:15" s="34" customFormat="1" ht="13.15" customHeight="1" x14ac:dyDescent="0.2">
      <c r="A30" s="335" t="s">
        <v>35</v>
      </c>
      <c r="B30" s="329">
        <v>8911</v>
      </c>
      <c r="C30" s="336">
        <v>0.20814257684761281</v>
      </c>
      <c r="D30" s="329">
        <v>5164</v>
      </c>
      <c r="E30" s="336">
        <v>0.18087565674255693</v>
      </c>
      <c r="F30" s="337">
        <v>2420</v>
      </c>
      <c r="G30" s="336">
        <v>0.44168643913122835</v>
      </c>
      <c r="H30" s="329">
        <v>1327</v>
      </c>
      <c r="I30" s="336">
        <v>0.15108732779232609</v>
      </c>
      <c r="J30" s="329">
        <v>7151</v>
      </c>
      <c r="K30" s="336">
        <v>0.2739426907753601</v>
      </c>
      <c r="L30" s="329">
        <v>718</v>
      </c>
      <c r="M30" s="336">
        <v>7.2730956239870345E-2</v>
      </c>
      <c r="N30" s="337">
        <v>1042</v>
      </c>
      <c r="O30" s="338">
        <v>0.152428320655354</v>
      </c>
    </row>
    <row r="31" spans="1:15" s="34" customFormat="1" ht="13.15" customHeight="1" x14ac:dyDescent="0.2">
      <c r="A31" s="335" t="s">
        <v>36</v>
      </c>
      <c r="B31" s="329">
        <v>234</v>
      </c>
      <c r="C31" s="336">
        <v>5.4657572643184152E-3</v>
      </c>
      <c r="D31" s="329">
        <v>81</v>
      </c>
      <c r="E31" s="336">
        <v>2.8371278458844133E-3</v>
      </c>
      <c r="F31" s="337">
        <v>119</v>
      </c>
      <c r="G31" s="336">
        <v>2.1719291841576931E-2</v>
      </c>
      <c r="H31" s="329">
        <v>34</v>
      </c>
      <c r="I31" s="336">
        <v>3.8711146533075259E-3</v>
      </c>
      <c r="J31" s="329">
        <v>200</v>
      </c>
      <c r="K31" s="336">
        <v>7.6616610481152316E-3</v>
      </c>
      <c r="L31" s="329">
        <v>34</v>
      </c>
      <c r="M31" s="336">
        <v>3.4440842787682334E-3</v>
      </c>
      <c r="N31" s="337">
        <v>0</v>
      </c>
      <c r="O31" s="338">
        <v>0</v>
      </c>
    </row>
    <row r="32" spans="1:15" s="34" customFormat="1" ht="13.15" customHeight="1" x14ac:dyDescent="0.2">
      <c r="A32" s="323" t="s">
        <v>201</v>
      </c>
      <c r="B32" s="332"/>
      <c r="C32" s="333"/>
      <c r="D32" s="332"/>
      <c r="E32" s="333"/>
      <c r="F32" s="332"/>
      <c r="G32" s="333"/>
      <c r="H32" s="332"/>
      <c r="I32" s="333"/>
      <c r="J32" s="332"/>
      <c r="K32" s="333"/>
      <c r="L32" s="332"/>
      <c r="M32" s="333"/>
      <c r="N32" s="332"/>
      <c r="O32" s="334"/>
    </row>
    <row r="33" spans="1:15" s="34" customFormat="1" ht="13.15" customHeight="1" x14ac:dyDescent="0.2">
      <c r="A33" s="335" t="s">
        <v>65</v>
      </c>
      <c r="B33" s="329">
        <v>23138</v>
      </c>
      <c r="C33" s="330">
        <v>0.54045594693076704</v>
      </c>
      <c r="D33" s="329">
        <v>18253</v>
      </c>
      <c r="E33" s="330">
        <v>0.6393345008756568</v>
      </c>
      <c r="F33" s="329">
        <v>3691</v>
      </c>
      <c r="G33" s="330">
        <v>0.67366307720386931</v>
      </c>
      <c r="H33" s="329">
        <v>1194</v>
      </c>
      <c r="I33" s="330">
        <v>0.13594443811909371</v>
      </c>
      <c r="J33" s="329">
        <v>16865</v>
      </c>
      <c r="K33" s="330">
        <v>0.64606956788231684</v>
      </c>
      <c r="L33" s="329">
        <v>5810</v>
      </c>
      <c r="M33" s="330">
        <v>0.5885332252836305</v>
      </c>
      <c r="N33" s="329">
        <v>463</v>
      </c>
      <c r="O33" s="331">
        <v>6.7729666471620834E-2</v>
      </c>
    </row>
    <row r="34" spans="1:15" s="34" customFormat="1" ht="13.15" customHeight="1" x14ac:dyDescent="0.2">
      <c r="A34" s="339" t="s">
        <v>66</v>
      </c>
      <c r="B34" s="340">
        <v>19674</v>
      </c>
      <c r="C34" s="341">
        <v>0.45954405306923291</v>
      </c>
      <c r="D34" s="340">
        <v>10297</v>
      </c>
      <c r="E34" s="341">
        <v>0.36066549912434326</v>
      </c>
      <c r="F34" s="340">
        <v>1788</v>
      </c>
      <c r="G34" s="341">
        <v>0.32633692279613069</v>
      </c>
      <c r="H34" s="340">
        <v>7589</v>
      </c>
      <c r="I34" s="341">
        <v>0.86405556188090626</v>
      </c>
      <c r="J34" s="340">
        <v>9239</v>
      </c>
      <c r="K34" s="341">
        <v>0.3539304321176831</v>
      </c>
      <c r="L34" s="340">
        <v>4062</v>
      </c>
      <c r="M34" s="341">
        <v>0.41146677471636955</v>
      </c>
      <c r="N34" s="340">
        <v>6373</v>
      </c>
      <c r="O34" s="342">
        <v>0.93227033352837918</v>
      </c>
    </row>
    <row r="35" spans="1:15" s="1" customFormat="1" ht="13.15" customHeight="1" x14ac:dyDescent="0.2">
      <c r="A35" s="1" t="s">
        <v>17</v>
      </c>
    </row>
    <row r="36" spans="1:15" s="1" customFormat="1" ht="13.15" customHeight="1" x14ac:dyDescent="0.2">
      <c r="A36" s="570" t="s">
        <v>480</v>
      </c>
      <c r="B36" s="570"/>
      <c r="C36" s="570"/>
      <c r="D36" s="570"/>
      <c r="E36" s="570"/>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8"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Tablela 42</vt:lpstr>
      <vt:lpstr>Tabela 43</vt:lpstr>
      <vt:lpstr>Tabela 44</vt:lpstr>
      <vt:lpstr>Tabela 45</vt:lpstr>
      <vt:lpstr>Tabela 46</vt:lpstr>
      <vt:lpstr>Tabela 47</vt:lpstr>
      <vt:lpstr>Tabela 48</vt:lpstr>
      <vt:lpstr>Tabela 49</vt:lpstr>
      <vt:lpstr>Tabela 50</vt:lpstr>
      <vt:lpstr>Tabela 51</vt:lpstr>
      <vt:lpstr>Tabela 52</vt:lpstr>
      <vt:lpstr>Tabela 53</vt:lpstr>
      <vt:lpstr>Tabela 54</vt:lpstr>
      <vt:lpstr>Tabela 55</vt:lpstr>
      <vt:lpstr>Tabela 56</vt:lpstr>
      <vt:lpstr>Tabela 57</vt:lpstr>
      <vt:lpstr>Folha1</vt:lpstr>
      <vt:lpstr>'Tabela 39'!Área_de_Impressão</vt:lpstr>
      <vt:lpstr>'Tabela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2023-02-27T16:24:02Z</cp:lastPrinted>
  <dcterms:created xsi:type="dcterms:W3CDTF">2011-01-19T10:11:43Z</dcterms:created>
  <dcterms:modified xsi:type="dcterms:W3CDTF">2023-02-27T16:37:11Z</dcterms:modified>
</cp:coreProperties>
</file>