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showPivotChartFilter="1"/>
  <mc:AlternateContent xmlns:mc="http://schemas.openxmlformats.org/markup-compatibility/2006">
    <mc:Choice Requires="x15">
      <x15ac:absPath xmlns:x15ac="http://schemas.microsoft.com/office/spreadsheetml/2010/11/ac" url="\\Server-apb\rip\3.Associados\02 - BIA\2019\Tabelas em Excel Finais\"/>
    </mc:Choice>
  </mc:AlternateContent>
  <bookViews>
    <workbookView xWindow="-4520" yWindow="1290" windowWidth="19880" windowHeight="6900" firstSheet="38" activeTab="46"/>
  </bookViews>
  <sheets>
    <sheet name="Índice" sheetId="11" r:id="rId1"/>
    <sheet name="Tabela 1" sheetId="9" r:id="rId2"/>
    <sheet name="Tabela 2" sheetId="12" r:id="rId3"/>
    <sheet name="Tabela 3" sheetId="13" r:id="rId4"/>
    <sheet name="Tabela 4" sheetId="14" r:id="rId5"/>
    <sheet name="Tabela 5" sheetId="15" r:id="rId6"/>
    <sheet name="Tabela 6" sheetId="20" r:id="rId7"/>
    <sheet name="Tabela 7" sheetId="21" r:id="rId8"/>
    <sheet name="Tabela 8" sheetId="25" r:id="rId9"/>
    <sheet name="Tabela 9" sheetId="26" r:id="rId10"/>
    <sheet name="Tabela 10" sheetId="19" r:id="rId11"/>
    <sheet name="Tabela 11" sheetId="22" r:id="rId12"/>
    <sheet name="Tabela 12" sheetId="23" r:id="rId13"/>
    <sheet name="Tabela 13" sheetId="24" r:id="rId14"/>
    <sheet name="Tabela 14" sheetId="18" r:id="rId15"/>
    <sheet name="Tabela 15" sheetId="27" r:id="rId16"/>
    <sheet name="Tabela 16" sheetId="17" r:id="rId17"/>
    <sheet name="Tabela 17" sheetId="28" r:id="rId18"/>
    <sheet name="Tabela 18" sheetId="29" r:id="rId19"/>
    <sheet name="Tabela 19" sheetId="30" r:id="rId20"/>
    <sheet name="Tabela 20" sheetId="31" r:id="rId21"/>
    <sheet name="Tabela 21" sheetId="32" r:id="rId22"/>
    <sheet name="Tabela 22" sheetId="16" r:id="rId23"/>
    <sheet name="Tabela 23" sheetId="33" r:id="rId24"/>
    <sheet name="Tabela 24" sheetId="34" r:id="rId25"/>
    <sheet name="Tabela 25" sheetId="35" r:id="rId26"/>
    <sheet name="Tabela 26" sheetId="36" r:id="rId27"/>
    <sheet name="Tabela 27" sheetId="37" r:id="rId28"/>
    <sheet name="Tabela 28" sheetId="38" r:id="rId29"/>
    <sheet name="Tabela 29" sheetId="79" r:id="rId30"/>
    <sheet name="Tabela 30" sheetId="39" r:id="rId31"/>
    <sheet name="Tabela 31" sheetId="82" r:id="rId32"/>
    <sheet name="Tabela 32" sheetId="70" r:id="rId33"/>
    <sheet name="Tabela 33" sheetId="87" r:id="rId34"/>
    <sheet name="Tabela 34" sheetId="84" r:id="rId35"/>
    <sheet name="Tabela 35" sheetId="40" r:id="rId36"/>
    <sheet name="Tabela 36" sheetId="73" r:id="rId37"/>
    <sheet name="Tabela 37" sheetId="85" r:id="rId38"/>
    <sheet name="Tabela 38" sheetId="88" r:id="rId39"/>
    <sheet name="Tabela 39" sheetId="80" r:id="rId40"/>
    <sheet name="Tabela 40" sheetId="83" r:id="rId41"/>
    <sheet name="Tabela 41" sheetId="74" r:id="rId42"/>
    <sheet name="Tablela 42" sheetId="90" r:id="rId43"/>
    <sheet name="Tabela 43" sheetId="50" r:id="rId44"/>
    <sheet name="Tabela 44" sheetId="49" r:id="rId45"/>
    <sheet name="Tabela 45" sheetId="89" r:id="rId46"/>
    <sheet name="Tabela 46" sheetId="61" r:id="rId47"/>
    <sheet name="Tabela 47" sheetId="54" r:id="rId48"/>
    <sheet name="Tabela 48" sheetId="55" r:id="rId49"/>
    <sheet name="Tabela 49" sheetId="58" r:id="rId50"/>
    <sheet name="Tabela 50" sheetId="62" r:id="rId51"/>
    <sheet name="Tabela 51" sheetId="63" r:id="rId52"/>
    <sheet name="Tabela 52" sheetId="64" r:id="rId53"/>
    <sheet name="Tabela 53" sheetId="65" r:id="rId54"/>
    <sheet name="Tabela 54" sheetId="76" r:id="rId55"/>
    <sheet name="Tabela 55" sheetId="66" r:id="rId56"/>
    <sheet name="Tabela 56" sheetId="67" r:id="rId57"/>
    <sheet name="Tabela 57" sheetId="68" r:id="rId58"/>
    <sheet name="Folha1" sheetId="69" r:id="rId59"/>
  </sheets>
  <externalReferences>
    <externalReference r:id="rId60"/>
  </externalReferences>
  <definedNames>
    <definedName name="_xlnm.Print_Area" localSheetId="39">'Tabela 39'!$A$1:$C$24</definedName>
    <definedName name="_xlnm.Print_Area" localSheetId="47">'Tabela 47'!$A$1:$E$26</definedName>
  </definedNames>
  <calcPr calcId="162913"/>
</workbook>
</file>

<file path=xl/calcChain.xml><?xml version="1.0" encoding="utf-8"?>
<calcChain xmlns="http://schemas.openxmlformats.org/spreadsheetml/2006/main">
  <c r="G12" i="40" l="1"/>
  <c r="K8" i="33" l="1"/>
  <c r="L8" i="33" s="1"/>
  <c r="D8" i="90" l="1"/>
  <c r="E8" i="90"/>
  <c r="D13" i="90"/>
  <c r="E13" i="90"/>
  <c r="C13" i="90"/>
  <c r="C14" i="90" l="1"/>
  <c r="B13" i="90"/>
  <c r="C4" i="90"/>
  <c r="C4" i="89" l="1"/>
  <c r="C4" i="88"/>
  <c r="C4" i="87"/>
  <c r="C4" i="85" l="1"/>
  <c r="C4" i="50" l="1"/>
  <c r="C4" i="49"/>
  <c r="C4" i="74"/>
  <c r="E19" i="68" l="1"/>
  <c r="E22" i="68" l="1"/>
  <c r="E16" i="68"/>
  <c r="E13" i="68"/>
  <c r="E10" i="68"/>
  <c r="E7" i="68"/>
  <c r="D7" i="68"/>
  <c r="E7" i="67" l="1"/>
  <c r="D7" i="67"/>
  <c r="C11" i="76" l="1"/>
  <c r="B11" i="76"/>
  <c r="E9" i="76"/>
  <c r="D9" i="76"/>
  <c r="E7" i="76"/>
  <c r="D7" i="76"/>
  <c r="E11" i="76" l="1"/>
  <c r="C26" i="55" l="1"/>
  <c r="C12" i="55"/>
  <c r="C18" i="55"/>
  <c r="D18" i="55" s="1"/>
  <c r="D26" i="55"/>
  <c r="D25" i="55"/>
  <c r="D24" i="55"/>
  <c r="D23" i="55"/>
  <c r="D22" i="55"/>
  <c r="D21" i="55"/>
  <c r="D17" i="55"/>
  <c r="D16" i="55"/>
  <c r="D15" i="55"/>
  <c r="D14" i="55"/>
  <c r="D13" i="55"/>
  <c r="D12" i="55"/>
  <c r="D11" i="55"/>
  <c r="D10" i="55"/>
  <c r="D9" i="55"/>
  <c r="D8" i="55"/>
  <c r="D7" i="55"/>
  <c r="B26" i="55"/>
  <c r="C27" i="55"/>
  <c r="B27" i="55"/>
  <c r="B19" i="55"/>
  <c r="D27" i="55" l="1"/>
  <c r="C19" i="55"/>
  <c r="C28" i="55" s="1"/>
  <c r="D19" i="55"/>
  <c r="D28" i="55" s="1"/>
  <c r="B28" i="55"/>
  <c r="C4" i="84" l="1"/>
  <c r="C4" i="80" l="1"/>
  <c r="C4" i="70" l="1"/>
  <c r="C4" i="39" l="1"/>
  <c r="E15" i="15" l="1"/>
  <c r="D15" i="15"/>
  <c r="C15" i="15"/>
  <c r="B15" i="15"/>
  <c r="E11" i="15"/>
  <c r="D11" i="15"/>
  <c r="C11" i="15"/>
  <c r="B11" i="15"/>
  <c r="E14" i="15"/>
  <c r="D14" i="15"/>
  <c r="C14" i="15"/>
  <c r="E10" i="15"/>
  <c r="D10" i="15"/>
  <c r="C10" i="15"/>
  <c r="F7" i="15"/>
  <c r="D7" i="15"/>
  <c r="C7" i="15"/>
  <c r="E7" i="15"/>
  <c r="F14" i="15" l="1"/>
  <c r="F10" i="15"/>
  <c r="D16" i="12" l="1"/>
  <c r="G15" i="9" l="1"/>
  <c r="F15" i="9"/>
  <c r="E15" i="9"/>
  <c r="G10" i="9"/>
  <c r="F10" i="9"/>
  <c r="E10" i="9"/>
  <c r="D10" i="9"/>
  <c r="C10" i="9"/>
  <c r="B10" i="9"/>
  <c r="D15" i="9"/>
  <c r="C15" i="9"/>
  <c r="B15" i="9"/>
  <c r="C4" i="23" l="1"/>
  <c r="D4" i="23" s="1"/>
  <c r="E4" i="23" s="1"/>
  <c r="J15" i="9" l="1"/>
  <c r="J14" i="9"/>
  <c r="J13" i="9"/>
  <c r="J12" i="9"/>
  <c r="J10" i="9"/>
  <c r="J9" i="9"/>
  <c r="J8" i="9"/>
  <c r="J7" i="9"/>
  <c r="I15" i="9"/>
  <c r="I14" i="9"/>
  <c r="I13" i="9"/>
  <c r="I12" i="9"/>
  <c r="I10" i="9"/>
  <c r="I9" i="9"/>
  <c r="I8" i="9"/>
  <c r="I7" i="9"/>
  <c r="H14" i="9" l="1"/>
  <c r="H13" i="9"/>
  <c r="H12" i="9"/>
  <c r="H9" i="9"/>
  <c r="H8" i="9"/>
  <c r="H7" i="9"/>
  <c r="H10" i="9" l="1"/>
  <c r="H15" i="9"/>
  <c r="E4" i="22" l="1"/>
  <c r="H4" i="22" s="1"/>
  <c r="K4" i="22" s="1"/>
  <c r="H4" i="19"/>
  <c r="K4" i="19" s="1"/>
  <c r="B18" i="39" l="1"/>
  <c r="B14" i="39" l="1"/>
  <c r="B10" i="39" l="1"/>
  <c r="B22" i="39"/>
  <c r="B6" i="39" l="1"/>
  <c r="B25" i="39" s="1"/>
  <c r="B12" i="39" s="1"/>
  <c r="B24" i="39" l="1"/>
  <c r="B8" i="39"/>
  <c r="B20" i="39"/>
  <c r="B16" i="39"/>
  <c r="C14" i="39" l="1"/>
  <c r="C15" i="39" l="1"/>
  <c r="C10" i="39" l="1"/>
  <c r="C11" i="39" l="1"/>
  <c r="C22" i="39" l="1"/>
  <c r="C23" i="39" l="1"/>
  <c r="C6" i="39"/>
  <c r="C7" i="39" l="1"/>
  <c r="C18" i="39" l="1"/>
  <c r="C25" i="39" l="1"/>
  <c r="C19" i="39"/>
  <c r="C20" i="39"/>
  <c r="C26" i="39" l="1"/>
  <c r="C16" i="39"/>
  <c r="C12" i="39"/>
  <c r="C24" i="39"/>
  <c r="C8" i="39"/>
</calcChain>
</file>

<file path=xl/sharedStrings.xml><?xml version="1.0" encoding="utf-8"?>
<sst xmlns="http://schemas.openxmlformats.org/spreadsheetml/2006/main" count="1392" uniqueCount="516">
  <si>
    <t>-</t>
  </si>
  <si>
    <t>Associação Portuguesa de Bancos (APB)</t>
  </si>
  <si>
    <t>APB em % do Total do SBP</t>
  </si>
  <si>
    <t>Doméstica</t>
  </si>
  <si>
    <t>Filial</t>
  </si>
  <si>
    <t>Sucursal</t>
  </si>
  <si>
    <t>Total</t>
  </si>
  <si>
    <t>Nº de Instituições Financeiras</t>
  </si>
  <si>
    <t>Em % do Total</t>
  </si>
  <si>
    <t>Por Origem/Forma de Representação Legal</t>
  </si>
  <si>
    <t>Por Dimensão</t>
  </si>
  <si>
    <t>Grande</t>
  </si>
  <si>
    <t>Média</t>
  </si>
  <si>
    <t>Pequena</t>
  </si>
  <si>
    <t>Multiespecializada</t>
  </si>
  <si>
    <t>Especializada</t>
  </si>
  <si>
    <t>Fonte: BdP.</t>
  </si>
  <si>
    <t>Fonte: IFs, APB.</t>
  </si>
  <si>
    <r>
      <rPr>
        <vertAlign val="superscript"/>
        <sz val="8"/>
        <color theme="1"/>
        <rFont val="Calibri"/>
        <family val="2"/>
      </rPr>
      <t>(2)</t>
    </r>
    <r>
      <rPr>
        <sz val="8"/>
        <color theme="1"/>
        <rFont val="Calibri"/>
        <family val="2"/>
        <scheme val="minor"/>
      </rPr>
      <t xml:space="preserve"> As entidades correspondem, no caso da APB, aos seus Associados.</t>
    </r>
  </si>
  <si>
    <r>
      <rPr>
        <vertAlign val="superscript"/>
        <sz val="8"/>
        <color theme="1"/>
        <rFont val="Calibri"/>
        <family val="2"/>
      </rPr>
      <t>(1)</t>
    </r>
    <r>
      <rPr>
        <sz val="8"/>
        <color theme="1"/>
        <rFont val="Calibri"/>
        <family val="2"/>
        <scheme val="minor"/>
      </rPr>
      <t xml:space="preserve"> Classificam-se como "Grandes", as instituições financeiras que representam 5% inclusive ou mais do ativo agregado, como "Médias" as que representam entre 1% e 5%, e como "Pequenas" as que representam 1% inlcusive ou menos do total de ativo agregado. </t>
    </r>
  </si>
  <si>
    <r>
      <rPr>
        <vertAlign val="superscript"/>
        <sz val="8"/>
        <color theme="1"/>
        <rFont val="Calibri"/>
        <family val="2"/>
      </rPr>
      <t>(2)</t>
    </r>
    <r>
      <rPr>
        <sz val="8"/>
        <color theme="1"/>
        <rFont val="Calibri"/>
        <family val="2"/>
        <scheme val="minor"/>
      </rPr>
      <t xml:space="preserve"> A área de negócio das instituições financeiras é classificada como "Especializada" quando estas se dedicam, numa base exclusiva ou maioritariamente, a uma das seguintes atividades: crédito ao consumo, crédito imobiliário, crédito automóvel ou banca de investimento. Nos restantes casos, a área de negócio é classificada como "Multiespecializada".   </t>
    </r>
  </si>
  <si>
    <t>Total (milhões €)</t>
  </si>
  <si>
    <t>PIB Nacional (nominal)</t>
  </si>
  <si>
    <t>Ativo Agregado</t>
  </si>
  <si>
    <t>Ativo Agregado em % do PIB</t>
  </si>
  <si>
    <t>Fonte: IFs, APB, INE.</t>
  </si>
  <si>
    <t>Análise das Instituições Financeiras Associadas</t>
  </si>
  <si>
    <t>Recursos Humanos</t>
  </si>
  <si>
    <t>Afetos à Atividade Doméstica</t>
  </si>
  <si>
    <t>Afetos à Atividade Internacional</t>
  </si>
  <si>
    <t>Grande Dimensão</t>
  </si>
  <si>
    <t>Média Dimensão</t>
  </si>
  <si>
    <t>Pequena Dimensão</t>
  </si>
  <si>
    <t>Chefias</t>
  </si>
  <si>
    <t>Específicas</t>
  </si>
  <si>
    <t>Administrativas</t>
  </si>
  <si>
    <t>Auxiliares</t>
  </si>
  <si>
    <t>* (H) Homens; (M) Mulheres; (D) Diferencial.</t>
  </si>
  <si>
    <t>Domésticas</t>
  </si>
  <si>
    <t>Filiais</t>
  </si>
  <si>
    <t>Sucursais</t>
  </si>
  <si>
    <t>Total da amostra</t>
  </si>
  <si>
    <t>Variação</t>
  </si>
  <si>
    <t>Homens</t>
  </si>
  <si>
    <t>Mulheres</t>
  </si>
  <si>
    <t>Por Género:</t>
  </si>
  <si>
    <t>Por Idades:</t>
  </si>
  <si>
    <t>Até 30 anos</t>
  </si>
  <si>
    <t>De 30 a 44 anos</t>
  </si>
  <si>
    <t>45 anos ou mais</t>
  </si>
  <si>
    <t>Por Antiguidade:</t>
  </si>
  <si>
    <t>Até 1 ano</t>
  </si>
  <si>
    <t>de 1 a 5 anos</t>
  </si>
  <si>
    <t>de 6 a 10 anos</t>
  </si>
  <si>
    <t>de 11 a 15 anos</t>
  </si>
  <si>
    <t>mais de 15 anos</t>
  </si>
  <si>
    <t>Por Vínculo Contratual:</t>
  </si>
  <si>
    <t>Efectivos</t>
  </si>
  <si>
    <t>Contratados a prazo</t>
  </si>
  <si>
    <t>Por Habilitações Literárias:</t>
  </si>
  <si>
    <t>Ensino Básico</t>
  </si>
  <si>
    <t>Ensino Secundário</t>
  </si>
  <si>
    <t>Ensino Superior</t>
  </si>
  <si>
    <t>Por Funções:</t>
  </si>
  <si>
    <t>Por Actividade:</t>
  </si>
  <si>
    <t>Comercial</t>
  </si>
  <si>
    <t>Outra</t>
  </si>
  <si>
    <t>Por Género</t>
  </si>
  <si>
    <t>Por Idades</t>
  </si>
  <si>
    <t>Por Antiguidade</t>
  </si>
  <si>
    <t>Por Vínculo Contratual</t>
  </si>
  <si>
    <t>Por Habilitações Literárias</t>
  </si>
  <si>
    <t>Por Funções</t>
  </si>
  <si>
    <t>%</t>
  </si>
  <si>
    <t>Tempo Integral</t>
  </si>
  <si>
    <t>Horário Parcial</t>
  </si>
  <si>
    <t>Horário Diferenciado</t>
  </si>
  <si>
    <t>Trabalho por turnos</t>
  </si>
  <si>
    <t>Até 29 anos</t>
  </si>
  <si>
    <t>Número de Formandos</t>
  </si>
  <si>
    <t>Número de Participantes em Acções de Formação</t>
  </si>
  <si>
    <t>Horas de Formação Realizadas</t>
  </si>
  <si>
    <t>Número de Ações de Formação Realizadas</t>
  </si>
  <si>
    <t>Internas</t>
  </si>
  <si>
    <t>Externas</t>
  </si>
  <si>
    <t>Tipologia de Ações de Formação Realizadas</t>
  </si>
  <si>
    <t>Número de Participantes em Ações de Formação</t>
  </si>
  <si>
    <t>Metodologia das Ações de Formação</t>
  </si>
  <si>
    <t>Formação presencial</t>
  </si>
  <si>
    <t>Outras</t>
  </si>
  <si>
    <t>Custos com entidades externas</t>
  </si>
  <si>
    <t>Custos internos</t>
  </si>
  <si>
    <t>Total (€)</t>
  </si>
  <si>
    <t>Gastos por Formando</t>
  </si>
  <si>
    <t>Gastos por Participante</t>
  </si>
  <si>
    <t>Número de balcões em Portugal</t>
  </si>
  <si>
    <t>Promotores Externos</t>
  </si>
  <si>
    <t>Agências Imobiliárias</t>
  </si>
  <si>
    <t>Agentes de Seguros</t>
  </si>
  <si>
    <t>Outros promotores</t>
  </si>
  <si>
    <t> -</t>
  </si>
  <si>
    <t>Número de Balcões</t>
  </si>
  <si>
    <t>Por Distrito</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</si>
  <si>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</si>
  <si>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</si>
  <si>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</si>
  <si>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</si>
  <si>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</si>
  <si>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</si>
  <si>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</si>
  <si>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</si>
  <si>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</si>
  <si>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</si>
  <si>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</si>
  <si>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</si>
  <si>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</si>
  <si>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</si>
  <si>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</si>
  <si>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</si>
  <si>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</si>
  <si>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</si>
  <si>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Funchal</t>
  </si>
  <si>
    <t>Angra do Heroísmo</t>
  </si>
  <si>
    <t>Horta</t>
  </si>
  <si>
    <t>Ponta Delgada</t>
  </si>
  <si>
    <t>Habitantes por Balcão e Variação Anual</t>
  </si>
  <si>
    <t>Sucursais e Escritórios de Representação no Exterior</t>
  </si>
  <si>
    <t xml:space="preserve">Total </t>
  </si>
  <si>
    <t>Distribuição Geográfica</t>
  </si>
  <si>
    <t>Europa</t>
  </si>
  <si>
    <t>África</t>
  </si>
  <si>
    <t xml:space="preserve">América </t>
  </si>
  <si>
    <t>Ásia</t>
  </si>
  <si>
    <t>- </t>
  </si>
  <si>
    <t>Número de ATMs das Instituições Financeiras Associadas</t>
  </si>
  <si>
    <t>Rede Multibanco</t>
  </si>
  <si>
    <t>Rede Própria</t>
  </si>
  <si>
    <t>Fonte: SIBS, IFs, APB.</t>
  </si>
  <si>
    <t>Número de Utilizadores de Homebanking</t>
  </si>
  <si>
    <t>Indicadores de Cobertura Bancária</t>
  </si>
  <si>
    <t>Análise de solvabilidade</t>
  </si>
  <si>
    <t>Indicadores de Eficiência</t>
  </si>
  <si>
    <t>Atividade Internacional</t>
  </si>
  <si>
    <t>Ativo (milhões €)</t>
  </si>
  <si>
    <t>Em Valor de Ativo (milhões €)</t>
  </si>
  <si>
    <t>Em % do total</t>
  </si>
  <si>
    <t>milhões €</t>
  </si>
  <si>
    <t>Derivados</t>
  </si>
  <si>
    <t>Depósitos</t>
  </si>
  <si>
    <t>Outros Resultados (OR)</t>
  </si>
  <si>
    <t>Produto Bancário (PB)</t>
  </si>
  <si>
    <t>Custos Operativos</t>
  </si>
  <si>
    <t>Resultado Bruto de Exploração (RBE)</t>
  </si>
  <si>
    <t>Resultado Antes de Impostos (RAI)</t>
  </si>
  <si>
    <t>Custos com pessoal</t>
  </si>
  <si>
    <t>Gastos gerais administrativos</t>
  </si>
  <si>
    <t>Margem Financeira (MF)</t>
  </si>
  <si>
    <t>Resultados de Serviços e Comissões</t>
  </si>
  <si>
    <t>Resultados de Operações Financeiras</t>
  </si>
  <si>
    <t>Outros Resultados</t>
  </si>
  <si>
    <t>Provisões e Similares</t>
  </si>
  <si>
    <t>Ajustamentos para apuramento do lucro tributável / prejuízo fiscal</t>
  </si>
  <si>
    <t>De aplicação a todos os sujeitos passivos de IRC:</t>
  </si>
  <si>
    <t>Mais-valias e imparidades em participações (líquidas)</t>
  </si>
  <si>
    <t>Eliminação da dupla tributação económica dos lucros distribuídos</t>
  </si>
  <si>
    <t>Benefícios fiscais</t>
  </si>
  <si>
    <t>Gastos e rendimentos não relevantes para efeitos fiscais</t>
  </si>
  <si>
    <t>Provisões para outros riscos</t>
  </si>
  <si>
    <t>Imputação de lucros de sociedades não residentes sujeitas a um regime fiscal privilegiado</t>
  </si>
  <si>
    <t>Benefícios de cessação de emprego, benefícios de reforma e outros benefícios pós-emprego ou a long prazo de empregados</t>
  </si>
  <si>
    <t>Imparidades para risco de crédito</t>
  </si>
  <si>
    <t>Lucro Tributável  / Prejuízo Fiscal do Exercício</t>
  </si>
  <si>
    <t>Utilização de prejuízos fiscais de exercícios anteriores</t>
  </si>
  <si>
    <t>Impostos sobre o rendimento (IRC)</t>
  </si>
  <si>
    <t>Taxa de Imposto sobre o Rendimento (%)</t>
  </si>
  <si>
    <t>Impostos sobre o rendimento suportados no estrangeiro líquidos de dedução por dupla tributação</t>
  </si>
  <si>
    <t>Tributações autónomas</t>
  </si>
  <si>
    <t>Total de Derramas, Tributações Autónomas e Imposto Sobre o Rendimento Suportado no Estrangeiro</t>
  </si>
  <si>
    <t>Contribuição sobre o Sector Bancário</t>
  </si>
  <si>
    <t>Taxa Social Única</t>
  </si>
  <si>
    <t>Encargo com pensões</t>
  </si>
  <si>
    <t>Outros encargos</t>
  </si>
  <si>
    <t>Ativo Total (Milhões €)</t>
  </si>
  <si>
    <t>Fundos Próprios (Milhões €)</t>
  </si>
  <si>
    <t>Common Equity Tier 1 (CET1)</t>
  </si>
  <si>
    <t>Fundos Próprios Elegíveis</t>
  </si>
  <si>
    <t>Ativos Ponderados pelo Risco (Milhões €)</t>
  </si>
  <si>
    <t>Risco de crédito</t>
  </si>
  <si>
    <t>Risco de mercado</t>
  </si>
  <si>
    <t>Risco operacional</t>
  </si>
  <si>
    <t>Posições em risco - Ajustamento da avaliação de crédito</t>
  </si>
  <si>
    <t>Ativos ponderados pelo risco</t>
  </si>
  <si>
    <t>Indicadores de Eficiência Por Empregado</t>
  </si>
  <si>
    <t>População por Empregado</t>
  </si>
  <si>
    <t>Produto Bancário por Empregado</t>
  </si>
  <si>
    <t>Indicadores de Eficiência Por Balcão</t>
  </si>
  <si>
    <t>População por Balcão</t>
  </si>
  <si>
    <t>Empregados por Balcão</t>
  </si>
  <si>
    <t>Produto Bancário por Balcão</t>
  </si>
  <si>
    <t>Total (número de habitantes)</t>
  </si>
  <si>
    <t>Total (milhares €)</t>
  </si>
  <si>
    <t>Total (número de empregados)</t>
  </si>
  <si>
    <t>Margem Financeira</t>
  </si>
  <si>
    <t>Produto Bancário</t>
  </si>
  <si>
    <t>Provisões e Imparidades</t>
  </si>
  <si>
    <t>Por Atividade</t>
  </si>
  <si>
    <t>Índice</t>
  </si>
  <si>
    <r>
      <rPr>
        <vertAlign val="superscript"/>
        <sz val="8"/>
        <color theme="1"/>
        <rFont val="Calibri"/>
        <family val="2"/>
      </rPr>
      <t>(1)</t>
    </r>
    <r>
      <rPr>
        <sz val="8"/>
        <color theme="1"/>
        <rFont val="Calibri"/>
        <family val="2"/>
        <scheme val="minor"/>
      </rPr>
      <t xml:space="preserve"> Os custos com entidades externas e os custos internos não estão diretamente relacionados com a classificação das ações de formação, em internas e externas.</t>
    </r>
  </si>
  <si>
    <r>
      <rPr>
        <vertAlign val="superscript"/>
        <sz val="8"/>
        <color theme="1"/>
        <rFont val="Calibri"/>
        <family val="2"/>
      </rPr>
      <t>(2)</t>
    </r>
    <r>
      <rPr>
        <sz val="8"/>
        <color theme="1"/>
        <rFont val="Calibri"/>
        <family val="2"/>
        <scheme val="minor"/>
      </rPr>
      <t xml:space="preserve"> Taxa de crescimento anual do total dos gastos em ações de formação.</t>
    </r>
  </si>
  <si>
    <r>
      <rPr>
        <vertAlign val="superscript"/>
        <sz val="8"/>
        <color theme="1"/>
        <rFont val="Calibri"/>
        <family val="2"/>
      </rPr>
      <t>(1)</t>
    </r>
    <r>
      <rPr>
        <sz val="8"/>
        <color theme="1"/>
        <rFont val="Calibri"/>
        <family val="2"/>
        <scheme val="minor"/>
      </rPr>
      <t xml:space="preserve"> Número total de ATMs da rede Multibanco em Portugal (inclui os equipamentos de outras instituições financeiras que não são associadas da APB).</t>
    </r>
  </si>
  <si>
    <r>
      <rPr>
        <vertAlign val="superscript"/>
        <sz val="8"/>
        <color theme="1"/>
        <rFont val="Calibri"/>
        <family val="2"/>
      </rPr>
      <t>(1)</t>
    </r>
    <r>
      <rPr>
        <sz val="8"/>
        <color theme="1"/>
        <rFont val="Calibri"/>
        <family val="2"/>
        <scheme val="minor"/>
      </rPr>
      <t xml:space="preserve"> A aproximação às derramas correspondeu à aplicação de uma taxa de 1,5% sobre o lucro tribitável a que acresceu uma taxa entre 3% a 7% consoante o montante do lucro tributável.</t>
    </r>
  </si>
  <si>
    <r>
      <rPr>
        <vertAlign val="superscript"/>
        <sz val="8"/>
        <color theme="1"/>
        <rFont val="Calibri"/>
        <family val="2"/>
      </rPr>
      <t>(1)</t>
    </r>
    <r>
      <rPr>
        <sz val="8"/>
        <color theme="1"/>
        <rFont val="Calibri"/>
        <family val="2"/>
        <scheme val="minor"/>
      </rPr>
      <t xml:space="preserve"> Englobam Imposto de Selo, IVA não dedutível e IMI</t>
    </r>
  </si>
  <si>
    <r>
      <rPr>
        <vertAlign val="superscript"/>
        <sz val="8"/>
        <color theme="1"/>
        <rFont val="Calibri"/>
        <family val="2"/>
      </rPr>
      <t>(1)</t>
    </r>
    <r>
      <rPr>
        <sz val="8"/>
        <color theme="1"/>
        <rFont val="Calibri"/>
        <family val="2"/>
        <scheme val="minor"/>
      </rPr>
      <t xml:space="preserve"> Não inclui valores extrapatrimoniais.</t>
    </r>
  </si>
  <si>
    <r>
      <rPr>
        <vertAlign val="superscript"/>
        <sz val="8"/>
        <color theme="1"/>
        <rFont val="Calibri"/>
        <family val="2"/>
      </rPr>
      <t>(2)</t>
    </r>
    <r>
      <rPr>
        <sz val="8"/>
        <color theme="1"/>
        <rFont val="Calibri"/>
        <family val="2"/>
        <scheme val="minor"/>
      </rPr>
      <t xml:space="preserve"> Rácios calculados segundo as regras </t>
    </r>
    <r>
      <rPr>
        <i/>
        <sz val="8"/>
        <color theme="1"/>
        <rFont val="Calibri"/>
        <family val="2"/>
        <scheme val="minor"/>
      </rPr>
      <t>phase-in.</t>
    </r>
  </si>
  <si>
    <r>
      <rPr>
        <vertAlign val="superscript"/>
        <sz val="8"/>
        <color theme="1"/>
        <rFont val="Calibri"/>
        <family val="2"/>
      </rPr>
      <t>(2)</t>
    </r>
    <r>
      <rPr>
        <sz val="8"/>
        <color theme="1"/>
        <rFont val="Calibri"/>
        <family val="2"/>
        <scheme val="minor"/>
      </rPr>
      <t xml:space="preserve"> Equivale à média aritmética entre o ativo do período n e o ativo do período n-1.</t>
    </r>
  </si>
  <si>
    <t>Idade média (anos)</t>
  </si>
  <si>
    <t>Por dimensão das instituições</t>
  </si>
  <si>
    <t>Por origem/forma das instituições</t>
  </si>
  <si>
    <t>Antiguidade média (anos)</t>
  </si>
  <si>
    <t>Gastos em Ações de Formação</t>
  </si>
  <si>
    <t>Gastos por Ação de Formação</t>
  </si>
  <si>
    <r>
      <rPr>
        <vertAlign val="superscript"/>
        <sz val="8"/>
        <color theme="1"/>
        <rFont val="Calibri"/>
        <family val="2"/>
      </rPr>
      <t>(3)</t>
    </r>
    <r>
      <rPr>
        <sz val="8"/>
        <color theme="1"/>
        <rFont val="Calibri"/>
        <family val="2"/>
        <scheme val="minor"/>
      </rPr>
      <t xml:space="preserve"> Total dos  gastos em ações de formação em percentagem do total dos gastos gerais administrativos.</t>
    </r>
  </si>
  <si>
    <t>CET 1</t>
  </si>
  <si>
    <t>Tier 1</t>
  </si>
  <si>
    <t>Solvabilidade Total</t>
  </si>
  <si>
    <t>Cost-to-Income</t>
  </si>
  <si>
    <t>Ativo Agregado (milhões €)</t>
  </si>
  <si>
    <t>Taxa de variação anual</t>
  </si>
  <si>
    <t>Percentagem no total do ativo consolidado</t>
  </si>
  <si>
    <t>Em percentagem do total de ativo</t>
  </si>
  <si>
    <t>Contribuição para a taxa de variação do número de balcões</t>
  </si>
  <si>
    <t>Percentagem no total da margem financeira consolidada</t>
  </si>
  <si>
    <t>Percentagem no total do produto bancário consolidado</t>
  </si>
  <si>
    <t>Percentagem no total dos custos operativos consolidados</t>
  </si>
  <si>
    <t>Percentagem no total das provisões e imparidades consolidadas</t>
  </si>
  <si>
    <t>Percentagem no total dos outros resultados de consolidação</t>
  </si>
  <si>
    <r>
      <rPr>
        <vertAlign val="superscript"/>
        <sz val="8"/>
        <color theme="1"/>
        <rFont val="Calibri"/>
        <family val="2"/>
      </rPr>
      <t>(1)</t>
    </r>
    <r>
      <rPr>
        <sz val="8"/>
        <color theme="1"/>
        <rFont val="Calibri"/>
        <family val="2"/>
        <scheme val="minor"/>
      </rPr>
      <t xml:space="preserve"> Método de formação com reduzida ou nula intervenção presencial do formador, e que utiliza materiais didáticos diversos em suporte escrito,áudio, vídeo, informático ou multimédia, ou uma combinação destes.</t>
    </r>
  </si>
  <si>
    <r>
      <rPr>
        <vertAlign val="superscript"/>
        <sz val="8"/>
        <color theme="1"/>
        <rFont val="Calibri"/>
        <family val="2"/>
      </rPr>
      <t>(3)</t>
    </r>
    <r>
      <rPr>
        <sz val="8"/>
        <color theme="1"/>
        <rFont val="Calibri"/>
        <family val="2"/>
        <scheme val="minor"/>
      </rPr>
      <t xml:space="preserve"> Apenas custos com pessoal.</t>
    </r>
  </si>
  <si>
    <t>Ativos financeiros pelo justo valor através de outro rendimento integral</t>
  </si>
  <si>
    <t>Ativos financeiros pelo custo amortizado</t>
  </si>
  <si>
    <t>Títulos de dívida</t>
  </si>
  <si>
    <t>Empréstimos e adiantamentos</t>
  </si>
  <si>
    <t>Outros ativos</t>
  </si>
  <si>
    <t>Consumo e outros fins</t>
  </si>
  <si>
    <t>Agricultura, silvicultura e pesca</t>
  </si>
  <si>
    <t>Industrias extrativas</t>
  </si>
  <si>
    <t>Indústrias transformadoras</t>
  </si>
  <si>
    <t>Produção e distribuição de eletricidade, gás, vapor e ar condicionado</t>
  </si>
  <si>
    <t>Abastecimento de água</t>
  </si>
  <si>
    <t>Construção</t>
  </si>
  <si>
    <t>Comércio por grosso e a retalho</t>
  </si>
  <si>
    <t>Transportes e armazenagem</t>
  </si>
  <si>
    <t>Atividades de alojamento e restauração</t>
  </si>
  <si>
    <t>Informação e comunicação</t>
  </si>
  <si>
    <t>Atividades financeiras e de seguros</t>
  </si>
  <si>
    <t>Atividades imobiliárias</t>
  </si>
  <si>
    <t>Atividades de consultoria, científicas, técnicas e similares</t>
  </si>
  <si>
    <t>Atividades administrativas e de serviços de apoio</t>
  </si>
  <si>
    <t>Administração pública e defesa, segurança social obrigatória</t>
  </si>
  <si>
    <t>Educação</t>
  </si>
  <si>
    <t>Serviços de saúde humana e atividades de ação social</t>
  </si>
  <si>
    <t>Atividades artísticas, de espetáculos e recreativas</t>
  </si>
  <si>
    <t>Outros serviços</t>
  </si>
  <si>
    <t>Habitação</t>
  </si>
  <si>
    <t>Sociedades não financeiras</t>
  </si>
  <si>
    <t>Rácio de NPL's</t>
  </si>
  <si>
    <t>Rácio de cobertura de NPL's</t>
  </si>
  <si>
    <t>Posições curtas</t>
  </si>
  <si>
    <t>Títulos de dívida emitidos</t>
  </si>
  <si>
    <t>Outros passivos financeiros</t>
  </si>
  <si>
    <t>Outros passivos</t>
  </si>
  <si>
    <t>Empréstimos a sociedades não financeiras</t>
  </si>
  <si>
    <t>Total de empréstimos a sociedades não financeiras (valor bruto)</t>
  </si>
  <si>
    <t xml:space="preserve">    Asset-backed securities</t>
  </si>
  <si>
    <t xml:space="preserve">    Contratos híbridos</t>
  </si>
  <si>
    <t>Contas correntes / depósitos overnight</t>
  </si>
  <si>
    <t>Depósitos com  prazo acordado</t>
  </si>
  <si>
    <t>Acordos de recompra</t>
  </si>
  <si>
    <t>Ganhos ou perdas com o desreconhecimento de ativos e passivos não mensurados pelo justo valor através dos resultados, valor líquido</t>
  </si>
  <si>
    <t>Ganhos ou perdas em operações financeiras ao justo valor através de resultados, valor líquido</t>
  </si>
  <si>
    <t>Ganhos ou perdas da contabilidade de cobertura, valor líquido</t>
  </si>
  <si>
    <t>Diferenças cambiais (ganhos ou perdas), valor líquido</t>
  </si>
  <si>
    <t>Ganhos ou perdas com o desreconhecimento de ativos não financeiros, valor líquido</t>
  </si>
  <si>
    <t>Outras receitas e despesas operacionais</t>
  </si>
  <si>
    <t>Receitas de juros</t>
  </si>
  <si>
    <t>Despesas com juros</t>
  </si>
  <si>
    <t>Depreciações e amortizações</t>
  </si>
  <si>
    <t>Custos Operacionais</t>
  </si>
  <si>
    <t>Provisões ou reversão de provisões</t>
  </si>
  <si>
    <t>Imparidades ou reversão de imparidades de ativos financeiros não mensurados pelo justo valor através de resultados</t>
  </si>
  <si>
    <t xml:space="preserve">Imparidades ou reversão de imparidades de investimentos em subsidiárias, empreendimentos conjuntos e associadas </t>
  </si>
  <si>
    <t>Imparidades ou reversão de imparidades de ativos não financeiros</t>
  </si>
  <si>
    <t>Proporção nos lucros ou prejuízos de investimentos em subsidiárias, empreendimentos conjuntos e associadas contabilizadas pelo método da equivalência</t>
  </si>
  <si>
    <t>Lucros ou prejuízos com ativos não correntes e grupos para alienação classificados como detidos para venda não elegíveis como unidades operacionais descontinuadas</t>
  </si>
  <si>
    <t>Impostos relacionadas com os resultados de unidades operacionais em continuação</t>
  </si>
  <si>
    <t>Lucros ou prejuízos de unidades operacionais descontinuadas após dedução de impostos</t>
  </si>
  <si>
    <t>Derivados de cobertura</t>
  </si>
  <si>
    <t>Derivados de negociação</t>
  </si>
  <si>
    <t>Valores mobiliários</t>
  </si>
  <si>
    <t>Compensação e liquidação</t>
  </si>
  <si>
    <t>Gestão de ativos</t>
  </si>
  <si>
    <t>Custódia</t>
  </si>
  <si>
    <t>Serviços administrativos centrais para investimento coletivo</t>
  </si>
  <si>
    <t>Serviços de pagamento</t>
  </si>
  <si>
    <t>Recursos de clientes distribuídos mas não geridos</t>
  </si>
  <si>
    <t>Instrumentos financeiros estruturados</t>
  </si>
  <si>
    <t>Atividades de serviço a empréstimos</t>
  </si>
  <si>
    <t>Compromissos de empréstimo concedidos</t>
  </si>
  <si>
    <t>Garantias financeiras concedidas</t>
  </si>
  <si>
    <t>Outros</t>
  </si>
  <si>
    <t>Garantias financeiras recebidas</t>
  </si>
  <si>
    <t>Compromissos de empréstimo recebidos</t>
  </si>
  <si>
    <t xml:space="preserve">Depósitos </t>
  </si>
  <si>
    <t xml:space="preserve">Outros passivos financeiros </t>
  </si>
  <si>
    <t>Instrumentos de capital</t>
  </si>
  <si>
    <t>Alterações do justo valor do instrumento de cobertura</t>
  </si>
  <si>
    <t>Alterações do justo valor do elemento coberto atribuíveis ao risco coberto</t>
  </si>
  <si>
    <t>Resultados de operações financeiras</t>
  </si>
  <si>
    <t>Balcão Móvel</t>
  </si>
  <si>
    <t>Balcão móvel</t>
  </si>
  <si>
    <t>Receitas de dividendos</t>
  </si>
  <si>
    <t>Resultados de Serviços de Comissões (MF)</t>
  </si>
  <si>
    <t>Receitas de serviços e comissões</t>
  </si>
  <si>
    <t>Despesas com serviços e comissões</t>
  </si>
  <si>
    <r>
      <rPr>
        <vertAlign val="superscript"/>
        <sz val="8"/>
        <color theme="1"/>
        <rFont val="Calibri"/>
        <family val="2"/>
      </rPr>
      <t>(1)</t>
    </r>
    <r>
      <rPr>
        <sz val="8"/>
        <color theme="1"/>
        <rFont val="Calibri"/>
        <family val="2"/>
        <scheme val="minor"/>
      </rPr>
      <t xml:space="preserve"> Na presente tabela, as instituições financeiras que pertencem a um grupo foram contabilizadas apenas como uma única entidade, cujo valor do ativo corresponde ao valor consolidado dos ativos bancários  das várias instituições financeiras que a integram. Os valores apresentados para o SBP foram cedidos à APB pelo Banco de Portugal.</t>
    </r>
  </si>
  <si>
    <t>Encargos fiscais</t>
  </si>
  <si>
    <t>Encargos parafiscais</t>
  </si>
  <si>
    <t>Nota: Amostra constituída por 25 IF's. Dados individuais agregados.</t>
  </si>
  <si>
    <t xml:space="preserve">Nota: Amostra constituída por 20 IF's. </t>
  </si>
  <si>
    <t>Nota: Amostra constituída por 21 IF's. Dados individuais agregados.</t>
  </si>
  <si>
    <t>Nota: Amostra constituída por 15 IF's. Dados consolidados ou dados individuais no caso de IF's que não consolidam.</t>
  </si>
  <si>
    <t>Nota: Atividade consolidada de seis grupos bancários associados.</t>
  </si>
  <si>
    <t>Número Global de Colaboradores</t>
  </si>
  <si>
    <t>Contribuição para a taxa de variação do número de colaboradores</t>
  </si>
  <si>
    <t>Número de Colaboradores</t>
  </si>
  <si>
    <t>Tabela 1 - Representatividade dos Associados no sistema bancário português, total e por origem/forma de representação legal, a 31 de dezembro (2017-2019)</t>
  </si>
  <si>
    <t>Tabela 2 - Caracterização das instituições financeiras associadas, a 31 de dezembro de 2019</t>
  </si>
  <si>
    <t>Tabela 4 - Evolução do ativo agregado, por dimensão e origem/forma de representação legal, a 31 de dezembro (2016-2019)</t>
  </si>
  <si>
    <t>Tabela 3 - Ativo agregado face ao PIB nacional (2016-2019)</t>
  </si>
  <si>
    <t>Tabela 5 - Número de colaboradores, a 31 de dezembro (2016-2019)</t>
  </si>
  <si>
    <t>Tabela 6 - Número de colaboradores afetos à atividade doméstica, por dimensão, a 31 de dezembro (2016-2019)</t>
  </si>
  <si>
    <t>Tabela 7 - Número de colaboradores afetos à atividade doméstica, por origem / forma de representação legal, a 31 de dezembro (2016-2019)</t>
  </si>
  <si>
    <t>Tabela 8 - Caracterização dos colaboradores afetos à atividade doméstica, por dimensão e origem/forma de representação legal, a 31 de dezembro de 2019</t>
  </si>
  <si>
    <t>Tabela 10 - Colaboradores por género e função, pela dimensão das instituições financeiras associadas, a 31 de dezembro (2016-2019)</t>
  </si>
  <si>
    <t>Tabela 11 - Colaboradores por género e função, pela origem / forma de representação legal das instituições financeiras associadas, a 31 de dezembro (2016-2019)</t>
  </si>
  <si>
    <t>Tabela 12 - Idade média dos colaboradores afetos à atividade doméstica, por dimensão e origem / forma de representação legal, a 31 de dezembro (2016-2019)</t>
  </si>
  <si>
    <t>Tabela 13 - Antiguidade média dos colaboradores afetos à atividade doméstica, por dimensão e origem / forma de representação legal, a 31 de dezembro (2016-2019)</t>
  </si>
  <si>
    <t>Tabela 14 - Colaboradores por género, pelos regimes de horário adotados na atividade doméstica, a 31 de dezembro de 2019</t>
  </si>
  <si>
    <t>Tabela 18 - Número de balcões, a 31 de dezembro (2016-2019)</t>
  </si>
  <si>
    <t>Tabela 19 - Número de balcões em Portugal, por dimensão, a 31 de dezembro (2016-2019)</t>
  </si>
  <si>
    <t>Tabela 20 - Número de balcões em Portugal, por origem/forma de representação legal, a 31 de dezembro (2016-2019)</t>
  </si>
  <si>
    <t>Tabela 21 - Promotores externos em Portugal, por tipologia, a 31 de dezembro (2016-2019)</t>
  </si>
  <si>
    <t xml:space="preserve">Tabela 23 - Número de balcões por distrito, a 31 de dezembro (2016-2019) </t>
  </si>
  <si>
    <t>Tabela 24 - Número de habitantes por balcão, por distrito, a 31 de dezembro (2016-2019)</t>
  </si>
  <si>
    <t>Tabela 25 - Distribuição geográfica do número de sucursais e escritórios de representação no exterior, a 31 de dezembro (2016-2019)</t>
  </si>
  <si>
    <t>Tabela 27 - Número de ATMs das instituições financeiras associadas e da rede Multibanco, a 31 de dezembro (2016-2019)</t>
  </si>
  <si>
    <t>Tabela 28 - Número de utilizadores de homebanking, a 31 de dezembro (2016-2019)</t>
  </si>
  <si>
    <t>Tabela 29 - Número de contas bancárias ativas, cartões de crédito e débito ativos e POS, a 31 de dezembro (2016-2019)</t>
  </si>
  <si>
    <t xml:space="preserve">Caixa e disponibilidades </t>
  </si>
  <si>
    <t>Taxa de crescimento anual</t>
  </si>
  <si>
    <t>Em % do total de activo</t>
  </si>
  <si>
    <t>Ativos financeiros contabilizados ao justo valor através de resultados</t>
  </si>
  <si>
    <t>Derivados (milhões €)</t>
  </si>
  <si>
    <t>Instrumentos de capital próprio (milhões €)</t>
  </si>
  <si>
    <t>Titulos de dívida (milhões €)</t>
  </si>
  <si>
    <t>Empréstimos (milhões €)</t>
  </si>
  <si>
    <t>Bancos centrais</t>
  </si>
  <si>
    <t>Instituições de crédito</t>
  </si>
  <si>
    <t>Empresas e administração pública</t>
  </si>
  <si>
    <t>Particulares habitação</t>
  </si>
  <si>
    <t>Particulares consumo e outros fins</t>
  </si>
  <si>
    <t>Total de empréstimos</t>
  </si>
  <si>
    <t>Total de imparidades</t>
  </si>
  <si>
    <t>Total líquido</t>
  </si>
  <si>
    <t>Taxa de variaçao anual</t>
  </si>
  <si>
    <t>Em % do total de empréstimos</t>
  </si>
  <si>
    <t>Tabela 30 - Evolução da estrutura do ativo agregado, a 31 de dezembro de 2018 e 2019</t>
  </si>
  <si>
    <t>Total de Passivo</t>
  </si>
  <si>
    <t>Passivos financeiros contabilizados ao justo valor através de resultados</t>
  </si>
  <si>
    <t>Em % do total de balanço</t>
  </si>
  <si>
    <t>Passivos financeiros ao custo amortizado</t>
  </si>
  <si>
    <t>Em percentagem do total de balanço</t>
  </si>
  <si>
    <t>Capitais Próprios</t>
  </si>
  <si>
    <t>Total de Passivo e Capitais Próprios</t>
  </si>
  <si>
    <t>Total de depósitos</t>
  </si>
  <si>
    <t>Particulares</t>
  </si>
  <si>
    <t>Passivos financeiros contabilizaddos ao justo valor através de resultados</t>
  </si>
  <si>
    <t>Titulos de dívida emitidos (milhões €)</t>
  </si>
  <si>
    <t>Depósitos (milhões €)</t>
  </si>
  <si>
    <t>Outros passivos financeiros (milhões €)</t>
  </si>
  <si>
    <t>Total de Depósitos (milhões €)</t>
  </si>
  <si>
    <t>À vista [call] e a curto prazo [contas correntes]</t>
  </si>
  <si>
    <t>Cartões de crédito</t>
  </si>
  <si>
    <t>Contas comerciais a receber</t>
  </si>
  <si>
    <t>Locações financeiras</t>
  </si>
  <si>
    <t>Empréstimos para operações de revenda</t>
  </si>
  <si>
    <t>Outros empréstimos</t>
  </si>
  <si>
    <t>Adiantamentos que não sejam empréstimos</t>
  </si>
  <si>
    <r>
      <t xml:space="preserve">    Obrigações cobertas </t>
    </r>
    <r>
      <rPr>
        <i/>
        <sz val="10"/>
        <rFont val="Calibri"/>
        <family val="2"/>
        <scheme val="minor"/>
      </rPr>
      <t>(covered bonds)</t>
    </r>
  </si>
  <si>
    <t>Instrumentos financeiros compostos não convertíveis</t>
  </si>
  <si>
    <t>Total de títulos de dívida emitidos</t>
  </si>
  <si>
    <t>Total de ativo</t>
  </si>
  <si>
    <t>Goodwill negativo reconhecido nos resultados</t>
  </si>
  <si>
    <t>Resultado Líquido (RL)</t>
  </si>
  <si>
    <t>Tabela 16 - Tipologia de participações, ações de formação e número de colaboradores, a 31 de dezembro (2016-2019)</t>
  </si>
  <si>
    <t>Tabela 17 - Gastos com atividades de formação (2016-2019)</t>
  </si>
  <si>
    <t xml:space="preserve">Nota: Amostra constituída por 25 IF's. </t>
  </si>
  <si>
    <t>Nota: Amostra constituída por 25 IF's. Dados individuais agregados. Empréstimos incluídos na rubrica Empresas e adminsitração pública da Tabela 32</t>
  </si>
  <si>
    <r>
      <t xml:space="preserve">Resultado Antes de Impostos </t>
    </r>
    <r>
      <rPr>
        <b/>
        <vertAlign val="superscript"/>
        <sz val="10"/>
        <color theme="1"/>
        <rFont val="Calibri"/>
        <family val="2"/>
      </rPr>
      <t>(1)</t>
    </r>
  </si>
  <si>
    <r>
      <t xml:space="preserve">Outros </t>
    </r>
    <r>
      <rPr>
        <vertAlign val="superscript"/>
        <sz val="10"/>
        <color theme="1"/>
        <rFont val="Calibri"/>
        <family val="2"/>
      </rPr>
      <t>(2)</t>
    </r>
  </si>
  <si>
    <r>
      <t xml:space="preserve">Matéria Coletável </t>
    </r>
    <r>
      <rPr>
        <b/>
        <vertAlign val="superscript"/>
        <sz val="10"/>
        <color theme="1"/>
        <rFont val="Calibri"/>
        <family val="2"/>
      </rPr>
      <t>(3)</t>
    </r>
  </si>
  <si>
    <r>
      <t xml:space="preserve">Ativo Total </t>
    </r>
    <r>
      <rPr>
        <vertAlign val="superscript"/>
        <sz val="10"/>
        <color theme="1"/>
        <rFont val="Calibri"/>
        <family val="2"/>
      </rPr>
      <t>(1)</t>
    </r>
  </si>
  <si>
    <r>
      <rPr>
        <i/>
        <sz val="10"/>
        <color theme="1"/>
        <rFont val="Calibri"/>
        <family val="2"/>
      </rPr>
      <t>Tier</t>
    </r>
    <r>
      <rPr>
        <sz val="10"/>
        <color theme="1"/>
        <rFont val="Calibri"/>
        <family val="2"/>
        <scheme val="minor"/>
      </rPr>
      <t xml:space="preserve"> 1</t>
    </r>
  </si>
  <si>
    <r>
      <rPr>
        <i/>
        <sz val="10"/>
        <color theme="1"/>
        <rFont val="Calibri"/>
        <family val="2"/>
      </rPr>
      <t>Tier</t>
    </r>
    <r>
      <rPr>
        <sz val="10"/>
        <color theme="1"/>
        <rFont val="Calibri"/>
        <family val="2"/>
        <scheme val="minor"/>
      </rPr>
      <t xml:space="preserve"> 2</t>
    </r>
  </si>
  <si>
    <r>
      <t xml:space="preserve">Rácios de Fundos Próprios (%) </t>
    </r>
    <r>
      <rPr>
        <b/>
        <vertAlign val="superscript"/>
        <sz val="10"/>
        <color theme="1"/>
        <rFont val="Calibri"/>
        <family val="2"/>
      </rPr>
      <t>(2)</t>
    </r>
  </si>
  <si>
    <t>Custos operacionais</t>
  </si>
  <si>
    <r>
      <t xml:space="preserve">Número Global de Empregados </t>
    </r>
    <r>
      <rPr>
        <b/>
        <vertAlign val="superscript"/>
        <sz val="10"/>
        <color theme="1"/>
        <rFont val="Calibri"/>
        <family val="2"/>
      </rPr>
      <t>(1)</t>
    </r>
  </si>
  <si>
    <r>
      <t xml:space="preserve">Ativo Total Médio </t>
    </r>
    <r>
      <rPr>
        <b/>
        <vertAlign val="superscript"/>
        <sz val="10"/>
        <color theme="1"/>
        <rFont val="Calibri"/>
        <family val="2"/>
      </rPr>
      <t>(2)</t>
    </r>
    <r>
      <rPr>
        <b/>
        <sz val="10"/>
        <color theme="1"/>
        <rFont val="Calibri"/>
        <family val="2"/>
        <scheme val="minor"/>
      </rPr>
      <t xml:space="preserve"> por Empregado</t>
    </r>
  </si>
  <si>
    <r>
      <t xml:space="preserve">Custo Médio </t>
    </r>
    <r>
      <rPr>
        <b/>
        <vertAlign val="superscript"/>
        <sz val="10"/>
        <color theme="1"/>
        <rFont val="Calibri"/>
        <family val="2"/>
      </rPr>
      <t>(3)</t>
    </r>
    <r>
      <rPr>
        <b/>
        <sz val="10"/>
        <color theme="1"/>
        <rFont val="Calibri"/>
        <family val="2"/>
        <scheme val="minor"/>
      </rPr>
      <t xml:space="preserve"> por Empregado</t>
    </r>
  </si>
  <si>
    <r>
      <t xml:space="preserve">Número de Balcões </t>
    </r>
    <r>
      <rPr>
        <b/>
        <vertAlign val="superscript"/>
        <sz val="10"/>
        <color theme="1"/>
        <rFont val="Calibri"/>
        <family val="2"/>
      </rPr>
      <t>(1)</t>
    </r>
  </si>
  <si>
    <r>
      <t xml:space="preserve">Ativo Total Médio </t>
    </r>
    <r>
      <rPr>
        <b/>
        <vertAlign val="superscript"/>
        <sz val="10"/>
        <color theme="1"/>
        <rFont val="Calibri"/>
        <family val="2"/>
      </rPr>
      <t>(2)</t>
    </r>
    <r>
      <rPr>
        <b/>
        <sz val="10"/>
        <color theme="1"/>
        <rFont val="Calibri"/>
        <family val="2"/>
        <scheme val="minor"/>
      </rPr>
      <t xml:space="preserve"> por Balcão</t>
    </r>
  </si>
  <si>
    <r>
      <rPr>
        <vertAlign val="superscript"/>
        <sz val="8"/>
        <color theme="1"/>
        <rFont val="Calibri"/>
        <family val="2"/>
      </rPr>
      <t>(1)</t>
    </r>
    <r>
      <rPr>
        <sz val="8"/>
        <color theme="1"/>
        <rFont val="Calibri"/>
        <family val="2"/>
        <scheme val="minor"/>
      </rPr>
      <t xml:space="preserve"> Inclui o número de balcões e colaboradores em Portugal, bem como das sucursais e escritórios de representação no exterior.</t>
    </r>
  </si>
  <si>
    <r>
      <t xml:space="preserve">Percentagem no total do RAI </t>
    </r>
    <r>
      <rPr>
        <vertAlign val="superscript"/>
        <sz val="10"/>
        <color theme="1"/>
        <rFont val="Calibri"/>
        <family val="2"/>
      </rPr>
      <t>(1)</t>
    </r>
    <r>
      <rPr>
        <sz val="10"/>
        <color theme="1"/>
        <rFont val="Calibri"/>
        <family val="2"/>
        <scheme val="minor"/>
      </rPr>
      <t xml:space="preserve"> consolidado</t>
    </r>
  </si>
  <si>
    <r>
      <rPr>
        <vertAlign val="superscript"/>
        <sz val="8"/>
        <color theme="1"/>
        <rFont val="Calibri"/>
        <family val="2"/>
      </rPr>
      <t>(1)</t>
    </r>
    <r>
      <rPr>
        <sz val="8"/>
        <color theme="1"/>
        <rFont val="Calibri"/>
        <family val="2"/>
        <scheme val="minor"/>
      </rPr>
      <t xml:space="preserve"> Por motivo de falta de dados, todos os indicadores relativos à formação dos recursos humanos reportam-se somente a 20 das 25 instituições financeiras que fazem parte da amostra.</t>
    </r>
  </si>
  <si>
    <r>
      <t>Em % do número de colaboradores</t>
    </r>
    <r>
      <rPr>
        <vertAlign val="superscript"/>
        <sz val="10"/>
        <color rgb="FF000000"/>
        <rFont val="Calibri"/>
        <family val="2"/>
      </rPr>
      <t>(1)</t>
    </r>
    <r>
      <rPr>
        <sz val="10"/>
        <color rgb="FF000000"/>
        <rFont val="Calibri"/>
        <family val="2"/>
        <scheme val="minor"/>
      </rPr>
      <t xml:space="preserve">
afetos à atividade doméstica</t>
    </r>
  </si>
  <si>
    <r>
      <t xml:space="preserve">Formação à distância </t>
    </r>
    <r>
      <rPr>
        <vertAlign val="superscript"/>
        <sz val="10"/>
        <color theme="1"/>
        <rFont val="Calibri"/>
        <family val="2"/>
      </rPr>
      <t>(1)</t>
    </r>
  </si>
  <si>
    <r>
      <t xml:space="preserve">Formação </t>
    </r>
    <r>
      <rPr>
        <i/>
        <sz val="10"/>
        <color theme="1"/>
        <rFont val="Calibri"/>
        <family val="2"/>
        <scheme val="minor"/>
      </rPr>
      <t>online</t>
    </r>
    <r>
      <rPr>
        <sz val="10"/>
        <color theme="1"/>
        <rFont val="Calibri"/>
        <family val="2"/>
        <scheme val="minor"/>
      </rPr>
      <t xml:space="preserve">
</t>
    </r>
    <r>
      <rPr>
        <i/>
        <sz val="10"/>
        <color theme="1"/>
        <rFont val="Calibri"/>
        <family val="2"/>
      </rPr>
      <t>(e-learning)</t>
    </r>
  </si>
  <si>
    <r>
      <t xml:space="preserve">Total (milhares €) </t>
    </r>
    <r>
      <rPr>
        <vertAlign val="superscript"/>
        <sz val="10"/>
        <color rgb="FF000000"/>
        <rFont val="Calibri"/>
        <family val="2"/>
      </rPr>
      <t>(1)</t>
    </r>
  </si>
  <si>
    <r>
      <t xml:space="preserve">Taxa de variação anual </t>
    </r>
    <r>
      <rPr>
        <vertAlign val="superscript"/>
        <sz val="10"/>
        <color rgb="FF000000"/>
        <rFont val="Calibri"/>
        <family val="2"/>
        <scheme val="minor"/>
      </rPr>
      <t>(2)</t>
    </r>
  </si>
  <si>
    <r>
      <t xml:space="preserve">Em % dos gastos gerais  administrativos </t>
    </r>
    <r>
      <rPr>
        <vertAlign val="superscript"/>
        <sz val="10"/>
        <color rgb="FF000000"/>
        <rFont val="Calibri"/>
        <family val="2"/>
        <scheme val="minor"/>
      </rPr>
      <t>(3)</t>
    </r>
  </si>
  <si>
    <r>
      <t>Sistema Bancário Português (SBP)</t>
    </r>
    <r>
      <rPr>
        <b/>
        <vertAlign val="superscript"/>
        <sz val="10"/>
        <color theme="0"/>
        <rFont val="Calibri"/>
        <family val="2"/>
      </rPr>
      <t>(1)</t>
    </r>
  </si>
  <si>
    <r>
      <t>Por Dimensão</t>
    </r>
    <r>
      <rPr>
        <b/>
        <vertAlign val="superscript"/>
        <sz val="10"/>
        <color theme="1"/>
        <rFont val="Calibri"/>
        <family val="2"/>
      </rPr>
      <t>(1)</t>
    </r>
  </si>
  <si>
    <r>
      <t>Por Área de Negócio</t>
    </r>
    <r>
      <rPr>
        <b/>
        <vertAlign val="superscript"/>
        <sz val="10"/>
        <color theme="1"/>
        <rFont val="Calibri"/>
        <family val="2"/>
      </rPr>
      <t>(2)</t>
    </r>
  </si>
  <si>
    <r>
      <t xml:space="preserve">Análise de </t>
    </r>
    <r>
      <rPr>
        <b/>
        <i/>
        <sz val="10"/>
        <rFont val="Calibri"/>
        <family val="2"/>
      </rPr>
      <t>Performance</t>
    </r>
  </si>
  <si>
    <r>
      <t>Em Nº de Entidades</t>
    </r>
    <r>
      <rPr>
        <b/>
        <vertAlign val="superscript"/>
        <sz val="10"/>
        <rFont val="Calibri"/>
        <family val="2"/>
      </rPr>
      <t>(2)</t>
    </r>
  </si>
  <si>
    <r>
      <t>H</t>
    </r>
    <r>
      <rPr>
        <b/>
        <vertAlign val="superscript"/>
        <sz val="10"/>
        <color theme="0"/>
        <rFont val="Calibri"/>
        <family val="2"/>
      </rPr>
      <t>*</t>
    </r>
  </si>
  <si>
    <r>
      <t>M</t>
    </r>
    <r>
      <rPr>
        <b/>
        <vertAlign val="superscript"/>
        <sz val="10"/>
        <color theme="0"/>
        <rFont val="Calibri"/>
        <family val="2"/>
      </rPr>
      <t>*</t>
    </r>
  </si>
  <si>
    <r>
      <t>D</t>
    </r>
    <r>
      <rPr>
        <b/>
        <vertAlign val="superscript"/>
        <sz val="10"/>
        <color theme="0"/>
        <rFont val="Calibri"/>
        <family val="2"/>
      </rPr>
      <t>*</t>
    </r>
    <r>
      <rPr>
        <b/>
        <sz val="10"/>
        <color theme="0"/>
        <rFont val="Calibri"/>
        <family val="2"/>
      </rPr>
      <t xml:space="preserve"> (p.p.)</t>
    </r>
  </si>
  <si>
    <t>Tabela 26 - Sucursais e escritórios de representação no exterior, por dimensão e origem/forma de representação legal, a 31 de dezembro (2016-2019)</t>
  </si>
  <si>
    <t>Número de sucursais e escritórios de representação no exterior</t>
  </si>
  <si>
    <r>
      <t xml:space="preserve">Número de ATMs da Rede Multibanco </t>
    </r>
    <r>
      <rPr>
        <b/>
        <vertAlign val="superscript"/>
        <sz val="10"/>
        <color theme="1"/>
        <rFont val="Calibri"/>
        <family val="2"/>
      </rPr>
      <t>(1)</t>
    </r>
  </si>
  <si>
    <t>Tabela 31 - Ativos financeiros por carteira, a 31 de dezembro de 2018 e 2019</t>
  </si>
  <si>
    <t>Ativos financeiros</t>
  </si>
  <si>
    <t xml:space="preserve">2018 
</t>
  </si>
  <si>
    <r>
      <rPr>
        <i/>
        <sz val="10"/>
        <rFont val="Calibri"/>
        <family val="2"/>
        <scheme val="minor"/>
      </rPr>
      <t>Non-performing loans</t>
    </r>
    <r>
      <rPr>
        <sz val="10"/>
        <rFont val="Calibri"/>
        <family val="2"/>
        <scheme val="minor"/>
      </rPr>
      <t xml:space="preserve"> (milhões €)</t>
    </r>
  </si>
  <si>
    <r>
      <rPr>
        <vertAlign val="superscript"/>
        <sz val="8"/>
        <color theme="1"/>
        <rFont val="Calibri"/>
        <family val="2"/>
      </rPr>
      <t>(1)</t>
    </r>
    <r>
      <rPr>
        <sz val="8"/>
        <color theme="1"/>
        <rFont val="Calibri"/>
        <family val="2"/>
        <scheme val="minor"/>
      </rPr>
      <t xml:space="preserve"> Corresponde ao resultado antes de impostos de 21 instituições financeiras.</t>
    </r>
  </si>
  <si>
    <r>
      <rPr>
        <vertAlign val="superscript"/>
        <sz val="8"/>
        <color theme="1"/>
        <rFont val="Calibri"/>
        <family val="2"/>
      </rPr>
      <t>(2)</t>
    </r>
    <r>
      <rPr>
        <sz val="8"/>
        <color theme="1"/>
        <rFont val="Calibri"/>
        <family val="2"/>
        <scheme val="minor"/>
      </rPr>
      <t xml:space="preserve"> Inclui variações patrimoniais positivas e negativas não refletidas em resultado líquido do exercício, mas reconhecidas em reservas e resultados transitados.</t>
    </r>
  </si>
  <si>
    <r>
      <rPr>
        <vertAlign val="superscript"/>
        <sz val="8"/>
        <color theme="1"/>
        <rFont val="Calibri"/>
        <family val="2"/>
      </rPr>
      <t>(3)</t>
    </r>
    <r>
      <rPr>
        <sz val="8"/>
        <color theme="1"/>
        <rFont val="Calibri"/>
        <family val="2"/>
        <scheme val="minor"/>
      </rPr>
      <t xml:space="preserve"> O valor do lucro tributável agregado é composto pelo somatório de lucros tributáveis e prejuízos fiscais das diversas instituições financeiras da amostra. As instituições financeiras que tenham registado prejuízo fiscal no exercício não possuem matéria coletável, motivo pelo qual só se incluem no campo Matéria Coletável os valores agregados das associadas que registem lucros tributáveis (mesmo após a dedução de prejuízos), valor que, logicamente, será necessariamente superior ao valor dos lucros tributáveis agregados (que contém os valores os referidos prejuízos). </t>
    </r>
  </si>
  <si>
    <r>
      <t>Derramas</t>
    </r>
    <r>
      <rPr>
        <vertAlign val="superscript"/>
        <sz val="10"/>
        <color theme="1"/>
        <rFont val="Calibri"/>
        <family val="2"/>
      </rPr>
      <t xml:space="preserve"> (1)</t>
    </r>
  </si>
  <si>
    <r>
      <t xml:space="preserve">Encargos fiscais de exploração </t>
    </r>
    <r>
      <rPr>
        <vertAlign val="superscript"/>
        <sz val="10"/>
        <color theme="1"/>
        <rFont val="Calibri"/>
        <family val="2"/>
      </rPr>
      <t>(1)</t>
    </r>
  </si>
  <si>
    <t>Tabela 15 - Formação nas instituições financeiras associadas (2016-2019)</t>
  </si>
  <si>
    <t>Tabela 9 - Caracterização dos colaboradores afetos à atividade doméstica, a 31 de dezembro (2016-2019)</t>
  </si>
  <si>
    <t>Tabela 22 - Número de balcões por distrito, por dimensão e por origem/forma de representação legal, a 31 de dezembro de 2019</t>
  </si>
  <si>
    <t>Resultado Líquido</t>
  </si>
  <si>
    <t>Tabela 32 - Empréstimos e imparidades, por contraparte, a 31 de dezembro de 2018 e 2019</t>
  </si>
  <si>
    <t>Dívida pública</t>
  </si>
  <si>
    <t>Em % do total de empréstimos a clientes</t>
  </si>
  <si>
    <t>Outros emissores</t>
  </si>
  <si>
    <t>Títulos de dívida publica em % do ativo total</t>
  </si>
  <si>
    <t>Tabela 38 - Outros ativos, a 31 de dezembro de 2018 e 2019</t>
  </si>
  <si>
    <t>Variação do justo valor dos elementos abrangidos pela carteira de cobertura do risco de taxa de juro</t>
  </si>
  <si>
    <t>Investimentos em subsidiárias, empreendimentos conjuntos e associadas</t>
  </si>
  <si>
    <t>Ativos tangíveis</t>
  </si>
  <si>
    <t>Ativos intangiveis</t>
  </si>
  <si>
    <t>Ativos por impostos</t>
  </si>
  <si>
    <t>Ativos não correntes e grupos para alienação classificados como detidos para venda</t>
  </si>
  <si>
    <t>Em % do total de outros ativos</t>
  </si>
  <si>
    <t>Em % do total de depósitos</t>
  </si>
  <si>
    <t>Em % do total de títulos de dívida emitidos</t>
  </si>
  <si>
    <t>Em % do total de outros passivos</t>
  </si>
  <si>
    <t>Total de outros passivos</t>
  </si>
  <si>
    <t>Provisões</t>
  </si>
  <si>
    <t>Passivos por impostos</t>
  </si>
  <si>
    <t>Capital social reembolsável à vista</t>
  </si>
  <si>
    <t>Passivos incluídos em grupos para alienação classificados como detidos para venda</t>
  </si>
  <si>
    <t>1,7 p.p.</t>
  </si>
  <si>
    <t>2,1 p.p.</t>
  </si>
  <si>
    <t>2,6 p.p.</t>
  </si>
  <si>
    <t xml:space="preserve">Nota: Amostra constituída por 15 IF's. </t>
  </si>
  <si>
    <t xml:space="preserve">Nota: Amostra constituída por 11 IF's. </t>
  </si>
  <si>
    <t>PIB Nacional (real)</t>
  </si>
  <si>
    <r>
      <t xml:space="preserve">Número de Contas Bancárias Ativas </t>
    </r>
    <r>
      <rPr>
        <b/>
        <vertAlign val="superscript"/>
        <sz val="10"/>
        <color theme="1"/>
        <rFont val="Calibri"/>
        <family val="2"/>
      </rPr>
      <t>(1)</t>
    </r>
  </si>
  <si>
    <r>
      <t xml:space="preserve">Número de Cartões de Crédito e Débito Ativos </t>
    </r>
    <r>
      <rPr>
        <b/>
        <vertAlign val="superscript"/>
        <sz val="10"/>
        <color theme="1"/>
        <rFont val="Calibri"/>
        <family val="2"/>
      </rPr>
      <t>(2)</t>
    </r>
  </si>
  <si>
    <r>
      <t xml:space="preserve">Nota: </t>
    </r>
    <r>
      <rPr>
        <vertAlign val="superscript"/>
        <sz val="8"/>
        <color theme="1"/>
        <rFont val="Calibri"/>
        <family val="2"/>
      </rPr>
      <t>(1)</t>
    </r>
    <r>
      <rPr>
        <sz val="8"/>
        <color theme="1"/>
        <rFont val="Calibri"/>
        <family val="2"/>
        <scheme val="minor"/>
      </rPr>
      <t xml:space="preserve"> Amostra constituída por 12 IF's. </t>
    </r>
  </si>
  <si>
    <r>
      <rPr>
        <vertAlign val="superscript"/>
        <sz val="8"/>
        <color theme="1"/>
        <rFont val="Calibri"/>
        <family val="2"/>
      </rPr>
      <t>(2)</t>
    </r>
    <r>
      <rPr>
        <sz val="8"/>
        <color theme="1"/>
        <rFont val="Calibri"/>
        <family val="2"/>
        <scheme val="minor"/>
      </rPr>
      <t xml:space="preserve"> Amostra constituída por 11 IF's. </t>
    </r>
  </si>
  <si>
    <r>
      <t xml:space="preserve">Número de POS </t>
    </r>
    <r>
      <rPr>
        <b/>
        <vertAlign val="superscript"/>
        <sz val="10"/>
        <color theme="1"/>
        <rFont val="Calibri"/>
        <family val="2"/>
      </rPr>
      <t>(3)</t>
    </r>
  </si>
  <si>
    <r>
      <rPr>
        <vertAlign val="superscript"/>
        <sz val="8"/>
        <color theme="1"/>
        <rFont val="Calibri"/>
        <family val="2"/>
      </rPr>
      <t>(3)</t>
    </r>
    <r>
      <rPr>
        <sz val="8"/>
        <color theme="1"/>
        <rFont val="Calibri"/>
        <family val="2"/>
        <scheme val="minor"/>
      </rPr>
      <t xml:space="preserve"> Point of sale. Amostra constituída por 11 IF's. </t>
    </r>
  </si>
  <si>
    <t>Tabela 33 - Empréstimos a clientes e imparidades, por contraparte, a 31 de dezembro de 2018 e 2019</t>
  </si>
  <si>
    <t>Tabela 34 - Empréstimos e imparidades, por produto, a 31 de dezembro de 2018 e 2019</t>
  </si>
  <si>
    <t>Tabela 35 - Empréstimos a sociedades não financeiras, por setor de atividade, a 31 de dezembro de 2018 e 2019</t>
  </si>
  <si>
    <t>Tabela 36 - Qualidade dos ativos, a 31 de dezembro de 2018 e 2019</t>
  </si>
  <si>
    <t>Tabela 37 -Títulos de dívida, a 31 de dezembro de 2018 e 2019</t>
  </si>
  <si>
    <t>Tabela 39 - Evolução da estrutura do passivo e capital próprio agregado, a 31 de dezembro 2018 e 2019</t>
  </si>
  <si>
    <t>Tabela 40 - Passivos financeiros, por carteira, a 31 de dezembro de 2018 e 2019</t>
  </si>
  <si>
    <t>Tabela 41 - Depósitos por contraparte, a 31 de dezembro de 2018 e 2019</t>
  </si>
  <si>
    <t>Tabela 42 - Depósitos de clientes, a 31 de dezembro de 2018 e 2019</t>
  </si>
  <si>
    <t>Tabela 43 - Depósitos por produto, a 31 de dezembro de 2018 e 2019</t>
  </si>
  <si>
    <t>Tabela 44 - Títulos de dívida emitidos, a 31 de dezembro de 2018 e 2019</t>
  </si>
  <si>
    <t>Tabela 45 - Outros passivos, a 31 de dezembro de 2018 e 2019</t>
  </si>
  <si>
    <t>Tabela 46 - Demonstração dos resultados agregados, a 31 de dezembro de 2018 e 2019</t>
  </si>
  <si>
    <t>Tabela 47 - Margem financeira, a 31 de dezembro de 2018 e 2019</t>
  </si>
  <si>
    <t>Tabela 48 - Resultados de serviços e comissões, a 31 de dezembro de 2018 e 2019</t>
  </si>
  <si>
    <t>Tabela 49 - Resultados em operações financeiras, por carteira e por instrumento financeiro, a 31 de dezembro de 2018</t>
  </si>
  <si>
    <t>Tabela 50 - Aproximação ao montante total de imposto a pagar ao Estado, em sede de IRC, por referência ao exercício de 2018 e 2019, na base de valores estimados para a matéria coletável, reconstituída a partir do resultado antes de impostos e das variações patrimoniais reconhecidas em reservas e resultados transitados</t>
  </si>
  <si>
    <t>Tabela 51 - Aproximação ao montante de derramas, tributações autónomas e imposto sobre o rendimento suportado no estrangeiro, a 31 de dezembro de 2018 e 2019</t>
  </si>
  <si>
    <t>Tabela 52 - Encargos fiscais e parafiscais, a 31 de dezembro de 2018 e 2019</t>
  </si>
  <si>
    <t>Tabela 53 - Adequação dos fundos próprios, a 31 de dezembro de 2018 e 2019</t>
  </si>
  <si>
    <t>Tabela 54 - Custos operacionais, produto bancário e cost-to-income, a 31 de dezembro de 2018 e 2019</t>
  </si>
  <si>
    <t>Tabela 55 - Outros indicadores de eficiência, a 31 de dezembro de 2018 e 2019</t>
  </si>
  <si>
    <t>Tabela 56 - Ativo consolidado relativo à atividade internacional, a 31 de dezembro de 2018 e 2019</t>
  </si>
  <si>
    <t>Tabela 57 - Composição da demonstração dos resultados consolidada relativa à atividade internacional, a 31 de dezembro de 2018 e 2019</t>
  </si>
  <si>
    <t>Tabela 37 - Títulos de dívida, a 31 de dezembro de 2018 e 2019</t>
  </si>
  <si>
    <t>Tabela 41 - Depósitos a 31 de dezembro de 2018 e 2019</t>
  </si>
  <si>
    <t>Tabela 42 - Depósitos de clientes, por contraparte, a 31 de dezembro de 2018 e 2019</t>
  </si>
  <si>
    <t>Tabela 45 - Outros passivos, a 31 de dezembro de 2018 e 20199</t>
  </si>
  <si>
    <t>Tabela 50 - Aproximação ao montante total de imposto a pagar ao Estado, em sede de IRC, por referência ao exercício de 2018 e 2019, na base de valores estimados para a matéria coletável, reconstituída a partir do resultado antes de impostos e das variaçõe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</si>
</sst>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quot;;\-#,##0\ &quot;€&quot;"/>
    <numFmt numFmtId="164" formatCode="0.0%"/>
    <numFmt numFmtId="165" formatCode="0.0"/>
    <numFmt numFmtId="166" formatCode="#,##0;\(#,##0\);\-"/>
    <numFmt numFmtId="167" formatCode="#,##0.00;\(#,##0.00\);\-"/>
    <numFmt numFmtId="168" formatCode="#,##0\ ;\(#,##0\);\-\ "/>
    <numFmt numFmtId="169" formatCode="0.0\ \p\p"/>
  </numFmts>
  <fonts count="47" x14ac:knownFonts="1">
    <font>
      <sz val="11"/>
      <color theme="1"/>
      <name val="Calibri"/>
      <family val="2"/>
      <scheme val="minor"/>
    </font>
    <font>
      <u/>
      <sz val="11"/>
      <color theme="10"/>
      <name val="Calibri"/>
      <family val="2"/>
    </font>
    <font>
      <sz val="11"/>
      <name val="Calibri"/>
      <family val="2"/>
      <scheme val="minor"/>
    </font>
    <font>
      <sz val="11"/>
      <color theme="1"/>
      <name val="Calibri"/>
      <family val="2"/>
      <scheme val="minor"/>
    </font>
    <font>
      <vertAlign val="superscript"/>
      <sz val="8"/>
      <color theme="1"/>
      <name val="Calibri"/>
      <family val="2"/>
    </font>
    <font>
      <sz val="8"/>
      <color theme="1"/>
      <name val="Calibri"/>
      <family val="2"/>
      <scheme val="minor"/>
    </font>
    <font>
      <sz val="10"/>
      <name val="Arial"/>
      <family val="2"/>
    </font>
    <font>
      <sz val="8"/>
      <color rgb="FF000000"/>
      <name val="Calibri"/>
      <family val="2"/>
    </font>
    <font>
      <sz val="11"/>
      <name val="Tahoma"/>
      <family val="2"/>
    </font>
    <font>
      <sz val="8"/>
      <name val="Calibri"/>
      <family val="2"/>
      <scheme val="minor"/>
    </font>
    <font>
      <i/>
      <sz val="8"/>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i/>
      <sz val="10"/>
      <color theme="1"/>
      <name val="Calibri"/>
      <family val="2"/>
      <scheme val="minor"/>
    </font>
    <font>
      <u/>
      <sz val="10"/>
      <color theme="10"/>
      <name val="Calibri"/>
      <family val="2"/>
    </font>
    <font>
      <i/>
      <sz val="10"/>
      <name val="Calibri"/>
      <family val="2"/>
      <scheme val="minor"/>
    </font>
    <font>
      <b/>
      <sz val="10"/>
      <color theme="4"/>
      <name val="Calibri"/>
      <family val="2"/>
      <scheme val="minor"/>
    </font>
    <font>
      <i/>
      <sz val="10"/>
      <color theme="3"/>
      <name val="Calibri"/>
      <family val="2"/>
      <scheme val="minor"/>
    </font>
    <font>
      <b/>
      <i/>
      <sz val="10"/>
      <color theme="1"/>
      <name val="Calibri"/>
      <family val="2"/>
      <scheme val="minor"/>
    </font>
    <font>
      <b/>
      <vertAlign val="superscript"/>
      <sz val="10"/>
      <color theme="1"/>
      <name val="Calibri"/>
      <family val="2"/>
    </font>
    <font>
      <vertAlign val="superscript"/>
      <sz val="10"/>
      <color theme="1"/>
      <name val="Calibri"/>
      <family val="2"/>
    </font>
    <font>
      <b/>
      <sz val="10"/>
      <name val="Calibri"/>
      <family val="2"/>
    </font>
    <font>
      <b/>
      <sz val="10"/>
      <color indexed="8"/>
      <name val="Calibri"/>
      <family val="2"/>
    </font>
    <font>
      <b/>
      <i/>
      <sz val="10"/>
      <name val="Calibri"/>
      <family val="2"/>
      <scheme val="minor"/>
    </font>
    <font>
      <i/>
      <sz val="10"/>
      <color theme="1"/>
      <name val="Calibri"/>
      <family val="2"/>
    </font>
    <font>
      <sz val="10"/>
      <color theme="1"/>
      <name val="Calibri"/>
      <family val="2"/>
    </font>
    <font>
      <sz val="10"/>
      <color rgb="FF000000"/>
      <name val="Calibri"/>
      <family val="2"/>
      <scheme val="minor"/>
    </font>
    <font>
      <b/>
      <sz val="10"/>
      <color rgb="FF000000"/>
      <name val="Calibri"/>
      <family val="2"/>
      <scheme val="minor"/>
    </font>
    <font>
      <i/>
      <sz val="10"/>
      <color rgb="FF000000"/>
      <name val="Calibri"/>
      <family val="2"/>
      <scheme val="minor"/>
    </font>
    <font>
      <vertAlign val="superscript"/>
      <sz val="10"/>
      <color rgb="FF000000"/>
      <name val="Calibri"/>
      <family val="2"/>
    </font>
    <font>
      <b/>
      <i/>
      <sz val="10"/>
      <color rgb="FF000000"/>
      <name val="Calibri"/>
      <family val="2"/>
      <scheme val="minor"/>
    </font>
    <font>
      <vertAlign val="superscript"/>
      <sz val="10"/>
      <color rgb="FF000000"/>
      <name val="Calibri"/>
      <family val="2"/>
      <scheme val="minor"/>
    </font>
    <font>
      <b/>
      <vertAlign val="superscript"/>
      <sz val="10"/>
      <color theme="0"/>
      <name val="Calibri"/>
      <family val="2"/>
    </font>
    <font>
      <u/>
      <sz val="10"/>
      <name val="Calibri"/>
      <family val="2"/>
    </font>
    <font>
      <b/>
      <i/>
      <sz val="10"/>
      <name val="Calibri"/>
      <family val="2"/>
    </font>
    <font>
      <b/>
      <vertAlign val="superscript"/>
      <sz val="10"/>
      <name val="Calibri"/>
      <family val="2"/>
    </font>
    <font>
      <b/>
      <i/>
      <sz val="10"/>
      <color theme="0" tint="-0.499984740745262"/>
      <name val="Calibri"/>
      <family val="2"/>
      <scheme val="minor"/>
    </font>
    <font>
      <i/>
      <sz val="10"/>
      <color theme="0" tint="-0.499984740745262"/>
      <name val="Calibri"/>
      <family val="2"/>
      <scheme val="minor"/>
    </font>
    <font>
      <b/>
      <sz val="10"/>
      <color rgb="FF7F631E"/>
      <name val="Calibri"/>
      <family val="2"/>
    </font>
    <font>
      <b/>
      <sz val="10"/>
      <color theme="0"/>
      <name val="Calibri"/>
      <family val="2"/>
    </font>
    <font>
      <b/>
      <sz val="10"/>
      <color rgb="FF000000"/>
      <name val="Calibri"/>
      <family val="2"/>
    </font>
    <font>
      <sz val="10"/>
      <color rgb="FF000000"/>
      <name val="Calibri"/>
      <family val="2"/>
    </font>
    <font>
      <sz val="10"/>
      <name val="Calibri"/>
      <family val="2"/>
    </font>
    <font>
      <i/>
      <sz val="10"/>
      <name val="Calibri"/>
      <family val="2"/>
    </font>
  </fonts>
  <fills count="8">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AA8529"/>
        <bgColor indexed="64"/>
      </patternFill>
    </fill>
    <fill>
      <patternFill patternType="solid">
        <fgColor rgb="FFE7D29E"/>
        <bgColor indexed="64"/>
      </patternFill>
    </fill>
    <fill>
      <patternFill patternType="solid">
        <fgColor rgb="FFFFFFFF"/>
        <bgColor indexed="64"/>
      </patternFill>
    </fill>
    <fill>
      <patternFill patternType="solid">
        <fgColor theme="4" tint="0.59999389629810485"/>
        <bgColor indexed="64"/>
      </patternFill>
    </fill>
  </fills>
  <borders count="65">
    <border>
      <left/>
      <right/>
      <top/>
      <bottom/>
      <diagonal/>
    </border>
    <border>
      <left style="thin">
        <color theme="4"/>
      </left>
      <right/>
      <top style="thin">
        <color theme="4"/>
      </top>
      <bottom/>
      <diagonal/>
    </border>
    <border>
      <left style="thin">
        <color theme="4"/>
      </left>
      <right/>
      <top/>
      <bottom/>
      <diagonal/>
    </border>
    <border>
      <left style="thin">
        <color theme="0"/>
      </left>
      <right style="thin">
        <color theme="0"/>
      </right>
      <top style="thin">
        <color theme="0"/>
      </top>
      <bottom/>
      <diagonal/>
    </border>
    <border>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right/>
      <top/>
      <bottom style="thin">
        <color theme="4"/>
      </bottom>
      <diagonal/>
    </border>
    <border>
      <left/>
      <right style="thin">
        <color theme="4"/>
      </right>
      <top/>
      <bottom style="thin">
        <color theme="4"/>
      </bottom>
      <diagonal/>
    </border>
    <border>
      <left style="thin">
        <color theme="0"/>
      </left>
      <right style="thin">
        <color theme="4"/>
      </right>
      <top style="thin">
        <color theme="0"/>
      </top>
      <bottom/>
      <diagonal/>
    </border>
    <border>
      <left style="thin">
        <color rgb="FFAA8529"/>
      </left>
      <right/>
      <top/>
      <bottom/>
      <diagonal/>
    </border>
    <border>
      <left/>
      <right style="thin">
        <color rgb="FFAA8529"/>
      </right>
      <top/>
      <bottom/>
      <diagonal/>
    </border>
    <border>
      <left style="thin">
        <color rgb="FFAA8529"/>
      </left>
      <right/>
      <top/>
      <bottom style="thin">
        <color rgb="FFAA8529"/>
      </bottom>
      <diagonal/>
    </border>
    <border>
      <left/>
      <right/>
      <top/>
      <bottom style="thin">
        <color rgb="FFAA8529"/>
      </bottom>
      <diagonal/>
    </border>
    <border>
      <left/>
      <right style="thin">
        <color rgb="FFAA8529"/>
      </right>
      <top/>
      <bottom style="thin">
        <color rgb="FFAA8529"/>
      </bottom>
      <diagonal/>
    </border>
    <border>
      <left style="thin">
        <color theme="0"/>
      </left>
      <right/>
      <top style="thin">
        <color rgb="FFAA8529"/>
      </top>
      <bottom/>
      <diagonal/>
    </border>
    <border>
      <left style="thin">
        <color rgb="FFAA8529"/>
      </left>
      <right style="thin">
        <color theme="0"/>
      </right>
      <top style="thin">
        <color rgb="FFAA8529"/>
      </top>
      <bottom style="thin">
        <color rgb="FFAA8529"/>
      </bottom>
      <diagonal/>
    </border>
    <border>
      <left style="thin">
        <color theme="0"/>
      </left>
      <right style="thin">
        <color theme="0"/>
      </right>
      <top style="thin">
        <color rgb="FFAA8529"/>
      </top>
      <bottom style="thin">
        <color rgb="FFAA8529"/>
      </bottom>
      <diagonal/>
    </border>
    <border>
      <left style="thin">
        <color theme="0"/>
      </left>
      <right style="thin">
        <color rgb="FFAA8529"/>
      </right>
      <top style="thin">
        <color rgb="FFAA8529"/>
      </top>
      <bottom style="thin">
        <color rgb="FFAA8529"/>
      </bottom>
      <diagonal/>
    </border>
    <border>
      <left style="thin">
        <color theme="0"/>
      </left>
      <right style="thin">
        <color theme="0"/>
      </right>
      <top style="thin">
        <color rgb="FFAA8529"/>
      </top>
      <bottom/>
      <diagonal/>
    </border>
    <border>
      <left style="thin">
        <color rgb="FFAA8529"/>
      </left>
      <right style="thin">
        <color theme="0"/>
      </right>
      <top style="thin">
        <color rgb="FFAA8529"/>
      </top>
      <bottom/>
      <diagonal/>
    </border>
    <border>
      <left/>
      <right style="thin">
        <color theme="0"/>
      </right>
      <top style="thin">
        <color rgb="FFAA8529"/>
      </top>
      <bottom/>
      <diagonal/>
    </border>
    <border>
      <left style="thin">
        <color theme="0"/>
      </left>
      <right style="thin">
        <color rgb="FFAA8529"/>
      </right>
      <top style="thin">
        <color rgb="FFAA8529"/>
      </top>
      <bottom/>
      <diagonal/>
    </border>
    <border>
      <left style="thin">
        <color rgb="FFAA8529"/>
      </left>
      <right style="thin">
        <color theme="0"/>
      </right>
      <top style="thin">
        <color rgb="FFAA8529"/>
      </top>
      <bottom style="thin">
        <color theme="0"/>
      </bottom>
      <diagonal/>
    </border>
    <border>
      <left style="thin">
        <color theme="0"/>
      </left>
      <right style="thin">
        <color theme="0"/>
      </right>
      <top style="thin">
        <color rgb="FFAA8529"/>
      </top>
      <bottom style="thin">
        <color theme="0"/>
      </bottom>
      <diagonal/>
    </border>
    <border>
      <left style="thin">
        <color theme="0"/>
      </left>
      <right style="thin">
        <color rgb="FFAA8529"/>
      </right>
      <top style="thin">
        <color rgb="FFAA8529"/>
      </top>
      <bottom style="thin">
        <color theme="0"/>
      </bottom>
      <diagonal/>
    </border>
    <border>
      <left style="thin">
        <color rgb="FFAA8529"/>
      </left>
      <right style="thin">
        <color theme="0"/>
      </right>
      <top style="thin">
        <color theme="0"/>
      </top>
      <bottom/>
      <diagonal/>
    </border>
    <border>
      <left style="thin">
        <color theme="0"/>
      </left>
      <right style="thin">
        <color rgb="FFAA8529"/>
      </right>
      <top style="thin">
        <color theme="0"/>
      </top>
      <bottom/>
      <diagonal/>
    </border>
    <border>
      <left style="thin">
        <color rgb="FFAA8529"/>
      </left>
      <right/>
      <top style="thin">
        <color theme="4"/>
      </top>
      <bottom/>
      <diagonal/>
    </border>
    <border>
      <left style="thin">
        <color theme="4"/>
      </left>
      <right/>
      <top style="thin">
        <color theme="4"/>
      </top>
      <bottom style="thin">
        <color theme="4"/>
      </bottom>
      <diagonal/>
    </border>
    <border>
      <left style="thin">
        <color theme="0"/>
      </left>
      <right/>
      <top style="thin">
        <color theme="4"/>
      </top>
      <bottom style="thin">
        <color theme="4"/>
      </bottom>
      <diagonal/>
    </border>
    <border>
      <left/>
      <right style="thin">
        <color theme="0"/>
      </right>
      <top style="thin">
        <color theme="4"/>
      </top>
      <bottom style="thin">
        <color theme="4"/>
      </bottom>
      <diagonal/>
    </border>
    <border>
      <left/>
      <right style="thin">
        <color rgb="FFAA8529"/>
      </right>
      <top/>
      <bottom style="thin">
        <color theme="4"/>
      </bottom>
      <diagonal/>
    </border>
    <border>
      <left style="thin">
        <color rgb="FFAA8529"/>
      </left>
      <right/>
      <top style="thin">
        <color rgb="FFAA8529"/>
      </top>
      <bottom/>
      <diagonal/>
    </border>
    <border>
      <left/>
      <right style="thin">
        <color rgb="FFAA8529"/>
      </right>
      <top style="thin">
        <color rgb="FFAA8529"/>
      </top>
      <bottom/>
      <diagonal/>
    </border>
    <border>
      <left style="thin">
        <color theme="4"/>
      </left>
      <right style="thin">
        <color theme="0"/>
      </right>
      <top style="thin">
        <color theme="4"/>
      </top>
      <bottom style="thin">
        <color rgb="FFAA8529"/>
      </bottom>
      <diagonal/>
    </border>
    <border>
      <left style="thin">
        <color theme="0"/>
      </left>
      <right style="thin">
        <color theme="0"/>
      </right>
      <top style="thin">
        <color theme="4"/>
      </top>
      <bottom style="thin">
        <color rgb="FFAA8529"/>
      </bottom>
      <diagonal/>
    </border>
    <border>
      <left style="thin">
        <color theme="0"/>
      </left>
      <right style="thin">
        <color theme="4"/>
      </right>
      <top style="thin">
        <color theme="4"/>
      </top>
      <bottom style="thin">
        <color rgb="FFAA8529"/>
      </bottom>
      <diagonal/>
    </border>
    <border>
      <left/>
      <right style="dashed">
        <color theme="4"/>
      </right>
      <top style="thin">
        <color theme="4"/>
      </top>
      <bottom/>
      <diagonal/>
    </border>
    <border>
      <left/>
      <right style="dashed">
        <color theme="4"/>
      </right>
      <top/>
      <bottom/>
      <diagonal/>
    </border>
    <border>
      <left/>
      <right style="dashed">
        <color theme="4"/>
      </right>
      <top/>
      <bottom style="thin">
        <color theme="4"/>
      </bottom>
      <diagonal/>
    </border>
    <border>
      <left style="thin">
        <color theme="0"/>
      </left>
      <right style="thin">
        <color theme="4"/>
      </right>
      <top/>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style="thin">
        <color theme="4"/>
      </left>
      <right style="thin">
        <color theme="0"/>
      </right>
      <top style="thin">
        <color theme="4"/>
      </top>
      <bottom/>
      <diagonal/>
    </border>
    <border>
      <left/>
      <right/>
      <top style="thin">
        <color theme="4"/>
      </top>
      <bottom style="thin">
        <color theme="0"/>
      </bottom>
      <diagonal/>
    </border>
    <border>
      <left/>
      <right style="thin">
        <color theme="4"/>
      </right>
      <top style="thin">
        <color theme="4"/>
      </top>
      <bottom style="thin">
        <color theme="0"/>
      </bottom>
      <diagonal/>
    </border>
    <border>
      <left style="thin">
        <color theme="4"/>
      </left>
      <right/>
      <top style="thin">
        <color theme="4"/>
      </top>
      <bottom style="thin">
        <color rgb="FFAA8529"/>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0"/>
      </left>
      <right/>
      <top style="thin">
        <color theme="4"/>
      </top>
      <bottom style="thin">
        <color rgb="FFAA8529"/>
      </bottom>
      <diagonal/>
    </border>
    <border>
      <left/>
      <right style="thin">
        <color theme="0"/>
      </right>
      <top style="thin">
        <color theme="4"/>
      </top>
      <bottom style="thin">
        <color rgb="FFAA8529"/>
      </bottom>
      <diagonal/>
    </border>
    <border>
      <left style="thin">
        <color theme="4"/>
      </left>
      <right style="thin">
        <color theme="4"/>
      </right>
      <top style="thin">
        <color theme="4"/>
      </top>
      <bottom style="thin">
        <color theme="4"/>
      </bottom>
      <diagonal/>
    </border>
    <border>
      <left style="thin">
        <color theme="0"/>
      </left>
      <right/>
      <top style="thin">
        <color theme="0"/>
      </top>
      <bottom/>
      <diagonal/>
    </border>
    <border>
      <left style="thin">
        <color theme="0"/>
      </left>
      <right/>
      <top style="thin">
        <color theme="4"/>
      </top>
      <bottom/>
      <diagonal/>
    </border>
    <border>
      <left style="thin">
        <color theme="0"/>
      </left>
      <right/>
      <top/>
      <bottom/>
      <diagonal/>
    </border>
    <border>
      <left/>
      <right style="thin">
        <color theme="0"/>
      </right>
      <top/>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right style="thin">
        <color theme="0"/>
      </right>
      <top style="thin">
        <color theme="4"/>
      </top>
      <bottom/>
      <diagonal/>
    </border>
  </borders>
  <cellStyleXfs count="5">
    <xf numFmtId="0" fontId="0" fillId="0" borderId="0"/>
    <xf numFmtId="0" fontId="1" fillId="0" borderId="0" applyNumberFormat="0" applyFill="0" applyBorder="0" applyAlignment="0" applyProtection="0">
      <alignment vertical="top"/>
      <protection locked="0"/>
    </xf>
    <xf numFmtId="9" fontId="3" fillId="0" borderId="0" applyFont="0" applyFill="0" applyBorder="0" applyAlignment="0" applyProtection="0"/>
    <xf numFmtId="0" fontId="6" fillId="0" borderId="0"/>
    <xf numFmtId="0" fontId="8" fillId="0" borderId="0"/>
  </cellStyleXfs>
  <cellXfs count="597">
    <xf numFmtId="0" fontId="0" fillId="0" borderId="0" xfId="0"/>
    <xf numFmtId="0" fontId="5" fillId="0" borderId="0" xfId="0" applyFont="1"/>
    <xf numFmtId="0" fontId="0" fillId="0" borderId="0" xfId="0" applyFont="1"/>
    <xf numFmtId="0" fontId="0" fillId="0" borderId="0" xfId="0" applyFont="1" applyAlignment="1">
      <alignment wrapText="1"/>
    </xf>
    <xf numFmtId="166" fontId="2" fillId="0" borderId="0" xfId="0" applyNumberFormat="1" applyFont="1" applyFill="1" applyBorder="1"/>
    <xf numFmtId="166" fontId="9" fillId="0" borderId="0" xfId="0" applyNumberFormat="1" applyFont="1" applyFill="1" applyBorder="1"/>
    <xf numFmtId="164" fontId="0" fillId="0" borderId="0" xfId="0" applyNumberFormat="1" applyFont="1"/>
    <xf numFmtId="164" fontId="0" fillId="0" borderId="0" xfId="2" applyNumberFormat="1" applyFont="1"/>
    <xf numFmtId="3" fontId="0" fillId="0" borderId="0" xfId="0" applyNumberFormat="1" applyFont="1"/>
    <xf numFmtId="0" fontId="5" fillId="0" borderId="0" xfId="0" applyFont="1" applyAlignment="1">
      <alignment horizontal="justify" wrapText="1"/>
    </xf>
    <xf numFmtId="0" fontId="0" fillId="0" borderId="0" xfId="0" applyFont="1" applyAlignment="1">
      <alignment horizontal="justify" wrapText="1"/>
    </xf>
    <xf numFmtId="0" fontId="11" fillId="2" borderId="1" xfId="0" applyFont="1" applyFill="1" applyBorder="1" applyAlignment="1">
      <alignment horizontal="center" vertical="center"/>
    </xf>
    <xf numFmtId="0" fontId="12" fillId="2" borderId="5" xfId="3" applyNumberFormat="1" applyFont="1" applyFill="1" applyBorder="1" applyAlignment="1">
      <alignment horizontal="center" vertical="center" wrapText="1"/>
    </xf>
    <xf numFmtId="0" fontId="12" fillId="2" borderId="6" xfId="3" applyNumberFormat="1" applyFont="1" applyFill="1" applyBorder="1" applyAlignment="1">
      <alignment horizontal="center" vertical="center" wrapText="1"/>
    </xf>
    <xf numFmtId="0" fontId="13" fillId="3" borderId="2" xfId="0" applyFont="1" applyFill="1" applyBorder="1" applyAlignment="1">
      <alignment horizontal="left" indent="1"/>
    </xf>
    <xf numFmtId="168" fontId="14" fillId="3" borderId="0" xfId="0" applyNumberFormat="1" applyFont="1" applyFill="1" applyBorder="1" applyAlignment="1">
      <alignment horizontal="right"/>
    </xf>
    <xf numFmtId="168" fontId="14" fillId="3" borderId="4" xfId="0" applyNumberFormat="1" applyFont="1" applyFill="1" applyBorder="1" applyAlignment="1">
      <alignment horizontal="right"/>
    </xf>
    <xf numFmtId="0" fontId="13" fillId="0" borderId="2" xfId="0" applyFont="1" applyFill="1" applyBorder="1" applyAlignment="1">
      <alignment horizontal="left" indent="2"/>
    </xf>
    <xf numFmtId="168" fontId="15" fillId="0" borderId="0" xfId="0" applyNumberFormat="1" applyFont="1" applyFill="1" applyBorder="1" applyAlignment="1">
      <alignment horizontal="right"/>
    </xf>
    <xf numFmtId="168" fontId="15" fillId="0" borderId="4" xfId="0" applyNumberFormat="1" applyFont="1" applyFill="1" applyBorder="1" applyAlignment="1">
      <alignment horizontal="right"/>
    </xf>
    <xf numFmtId="164" fontId="16" fillId="0" borderId="4" xfId="2" applyNumberFormat="1" applyFont="1" applyFill="1" applyBorder="1" applyAlignment="1">
      <alignment horizontal="right"/>
    </xf>
    <xf numFmtId="164" fontId="16" fillId="0" borderId="0" xfId="2" applyNumberFormat="1" applyFont="1" applyFill="1" applyBorder="1" applyAlignment="1">
      <alignment horizontal="right"/>
    </xf>
    <xf numFmtId="164" fontId="16" fillId="3" borderId="0" xfId="2" applyNumberFormat="1" applyFont="1" applyFill="1" applyBorder="1" applyAlignment="1">
      <alignment horizontal="right"/>
    </xf>
    <xf numFmtId="164" fontId="16" fillId="3" borderId="4" xfId="2" applyNumberFormat="1" applyFont="1" applyFill="1" applyBorder="1" applyAlignment="1">
      <alignment horizontal="right"/>
    </xf>
    <xf numFmtId="168" fontId="15" fillId="3" borderId="0" xfId="0" applyNumberFormat="1" applyFont="1" applyFill="1" applyBorder="1" applyAlignment="1">
      <alignment horizontal="right"/>
    </xf>
    <xf numFmtId="168" fontId="15" fillId="3" borderId="4" xfId="0" applyNumberFormat="1" applyFont="1" applyFill="1" applyBorder="1" applyAlignment="1">
      <alignment horizontal="right"/>
    </xf>
    <xf numFmtId="0" fontId="13" fillId="0" borderId="2" xfId="0" applyFont="1" applyFill="1" applyBorder="1" applyAlignment="1">
      <alignment horizontal="right" vertical="center"/>
    </xf>
    <xf numFmtId="168" fontId="13" fillId="0" borderId="8" xfId="0" applyNumberFormat="1" applyFont="1" applyFill="1" applyBorder="1" applyAlignment="1">
      <alignment horizontal="right" vertical="center"/>
    </xf>
    <xf numFmtId="168" fontId="13" fillId="0" borderId="9" xfId="0" applyNumberFormat="1" applyFont="1" applyFill="1" applyBorder="1" applyAlignment="1">
      <alignment horizontal="right" vertical="center"/>
    </xf>
    <xf numFmtId="0" fontId="13" fillId="0" borderId="7" xfId="0" applyFont="1" applyFill="1" applyBorder="1" applyAlignment="1">
      <alignment horizontal="right"/>
    </xf>
    <xf numFmtId="168" fontId="15" fillId="0" borderId="8" xfId="0" applyNumberFormat="1" applyFont="1" applyFill="1" applyBorder="1" applyAlignment="1">
      <alignment horizontal="right"/>
    </xf>
    <xf numFmtId="164" fontId="16" fillId="0" borderId="13" xfId="2" applyNumberFormat="1" applyFont="1" applyFill="1" applyBorder="1" applyAlignment="1">
      <alignment horizontal="right"/>
    </xf>
    <xf numFmtId="168" fontId="13" fillId="0" borderId="13" xfId="0" applyNumberFormat="1" applyFont="1" applyFill="1" applyBorder="1" applyAlignment="1">
      <alignment horizontal="right" vertical="center"/>
    </xf>
    <xf numFmtId="0" fontId="5" fillId="0" borderId="0" xfId="0" applyFont="1" applyAlignment="1">
      <alignment wrapText="1"/>
    </xf>
    <xf numFmtId="0" fontId="15" fillId="0" borderId="0" xfId="0" applyFont="1"/>
    <xf numFmtId="0" fontId="15" fillId="0" borderId="0" xfId="0" applyFont="1" applyBorder="1"/>
    <xf numFmtId="0" fontId="13" fillId="3" borderId="57" xfId="0" applyFont="1" applyFill="1" applyBorder="1" applyAlignment="1">
      <alignment horizontal="left" indent="1"/>
    </xf>
    <xf numFmtId="0" fontId="14" fillId="3" borderId="34" xfId="0" applyFont="1" applyFill="1" applyBorder="1" applyAlignment="1">
      <alignment horizontal="center" wrapText="1"/>
    </xf>
    <xf numFmtId="0" fontId="14" fillId="3" borderId="57" xfId="0" applyFont="1" applyFill="1" applyBorder="1" applyAlignment="1">
      <alignment horizontal="center" wrapText="1"/>
    </xf>
    <xf numFmtId="0" fontId="13" fillId="0" borderId="53" xfId="0" applyFont="1" applyFill="1" applyBorder="1" applyAlignment="1">
      <alignment horizontal="left" indent="2"/>
    </xf>
    <xf numFmtId="168" fontId="15" fillId="0" borderId="2" xfId="0" applyNumberFormat="1" applyFont="1" applyFill="1" applyBorder="1" applyAlignment="1">
      <alignment horizontal="right"/>
    </xf>
    <xf numFmtId="164" fontId="16" fillId="0" borderId="2" xfId="2" applyNumberFormat="1" applyFont="1" applyFill="1" applyBorder="1" applyAlignment="1">
      <alignment horizontal="right"/>
    </xf>
    <xf numFmtId="164" fontId="15" fillId="0" borderId="4" xfId="2" applyNumberFormat="1" applyFont="1" applyFill="1" applyBorder="1" applyAlignment="1">
      <alignment horizontal="right"/>
    </xf>
    <xf numFmtId="164" fontId="16" fillId="0" borderId="7" xfId="2" applyNumberFormat="1" applyFont="1" applyFill="1" applyBorder="1" applyAlignment="1">
      <alignment horizontal="right"/>
    </xf>
    <xf numFmtId="164" fontId="16" fillId="0" borderId="12" xfId="2" applyNumberFormat="1" applyFont="1" applyFill="1" applyBorder="1" applyAlignment="1">
      <alignment horizontal="right"/>
    </xf>
    <xf numFmtId="164" fontId="15" fillId="0" borderId="13" xfId="2" applyNumberFormat="1" applyFont="1" applyFill="1" applyBorder="1" applyAlignment="1">
      <alignment horizontal="right"/>
    </xf>
    <xf numFmtId="0" fontId="13" fillId="0" borderId="54" xfId="0" applyFont="1" applyFill="1" applyBorder="1" applyAlignment="1">
      <alignment horizontal="right"/>
    </xf>
    <xf numFmtId="168" fontId="15" fillId="0" borderId="7" xfId="0" applyNumberFormat="1" applyFont="1" applyFill="1" applyBorder="1" applyAlignment="1">
      <alignment horizontal="right"/>
    </xf>
    <xf numFmtId="168" fontId="15" fillId="0" borderId="12" xfId="0" applyNumberFormat="1" applyFont="1" applyFill="1" applyBorder="1" applyAlignment="1">
      <alignment horizontal="right"/>
    </xf>
    <xf numFmtId="168" fontId="15" fillId="0" borderId="13" xfId="0" applyNumberFormat="1" applyFont="1" applyFill="1" applyBorder="1" applyAlignment="1">
      <alignment horizontal="right"/>
    </xf>
    <xf numFmtId="0" fontId="15" fillId="0" borderId="0" xfId="0" applyFont="1" applyAlignment="1">
      <alignment horizontal="justify" wrapText="1"/>
    </xf>
    <xf numFmtId="0" fontId="5" fillId="0" borderId="0" xfId="0" applyFont="1" applyAlignment="1">
      <alignment horizontal="justify" wrapText="1"/>
    </xf>
    <xf numFmtId="0" fontId="18" fillId="3" borderId="2" xfId="0" applyFont="1" applyFill="1" applyBorder="1" applyAlignment="1">
      <alignment horizontal="left" indent="1"/>
    </xf>
    <xf numFmtId="168" fontId="15" fillId="0" borderId="0" xfId="0" applyNumberFormat="1" applyFont="1" applyBorder="1"/>
    <xf numFmtId="168" fontId="15" fillId="0" borderId="5" xfId="0" applyNumberFormat="1" applyFont="1" applyFill="1" applyBorder="1" applyAlignment="1">
      <alignment horizontal="right"/>
    </xf>
    <xf numFmtId="168" fontId="15" fillId="0" borderId="6" xfId="0" applyNumberFormat="1" applyFont="1" applyFill="1" applyBorder="1" applyAlignment="1">
      <alignment horizontal="right"/>
    </xf>
    <xf numFmtId="0" fontId="13" fillId="0" borderId="7" xfId="0" applyFont="1" applyFill="1" applyBorder="1" applyAlignment="1">
      <alignment horizontal="right" vertical="center"/>
    </xf>
    <xf numFmtId="0" fontId="19" fillId="0" borderId="0" xfId="0" applyFont="1" applyAlignment="1">
      <alignment wrapText="1"/>
    </xf>
    <xf numFmtId="0" fontId="14" fillId="3" borderId="2" xfId="0" applyFont="1" applyFill="1" applyBorder="1" applyAlignment="1">
      <alignment horizontal="left" indent="1"/>
    </xf>
    <xf numFmtId="0" fontId="14" fillId="3" borderId="0" xfId="0" applyFont="1" applyFill="1" applyBorder="1" applyAlignment="1">
      <alignment horizontal="left" indent="1"/>
    </xf>
    <xf numFmtId="0" fontId="15" fillId="0" borderId="1" xfId="0" applyFont="1" applyBorder="1" applyAlignment="1">
      <alignment horizontal="left" indent="2"/>
    </xf>
    <xf numFmtId="3" fontId="15" fillId="0" borderId="5" xfId="0" applyNumberFormat="1" applyFont="1" applyBorder="1"/>
    <xf numFmtId="164" fontId="20" fillId="0" borderId="5" xfId="2" applyNumberFormat="1" applyFont="1" applyBorder="1"/>
    <xf numFmtId="164" fontId="20" fillId="0" borderId="6" xfId="2" applyNumberFormat="1" applyFont="1" applyBorder="1"/>
    <xf numFmtId="0" fontId="15" fillId="0" borderId="2" xfId="0" applyFont="1" applyBorder="1" applyAlignment="1">
      <alignment horizontal="left" indent="2"/>
    </xf>
    <xf numFmtId="3" fontId="15" fillId="0" borderId="0" xfId="0" applyNumberFormat="1" applyFont="1" applyBorder="1"/>
    <xf numFmtId="164" fontId="20" fillId="0" borderId="0" xfId="2" applyNumberFormat="1" applyFont="1" applyBorder="1"/>
    <xf numFmtId="164" fontId="20" fillId="0" borderId="4" xfId="2" applyNumberFormat="1" applyFont="1" applyBorder="1"/>
    <xf numFmtId="3" fontId="15" fillId="0" borderId="12" xfId="0" applyNumberFormat="1" applyFont="1" applyBorder="1"/>
    <xf numFmtId="164" fontId="20" fillId="0" borderId="12" xfId="2" applyNumberFormat="1" applyFont="1" applyBorder="1"/>
    <xf numFmtId="164" fontId="20" fillId="0" borderId="13" xfId="2" applyNumberFormat="1" applyFont="1" applyBorder="1"/>
    <xf numFmtId="164" fontId="20" fillId="0" borderId="12" xfId="2" applyNumberFormat="1" applyFont="1" applyFill="1" applyBorder="1" applyAlignment="1">
      <alignment horizontal="right"/>
    </xf>
    <xf numFmtId="164" fontId="20" fillId="0" borderId="13" xfId="2" applyNumberFormat="1" applyFont="1" applyFill="1" applyBorder="1" applyAlignment="1">
      <alignment horizontal="right"/>
    </xf>
    <xf numFmtId="0" fontId="17" fillId="0" borderId="0" xfId="1" applyFont="1" applyAlignment="1" applyProtection="1">
      <alignment wrapText="1"/>
    </xf>
    <xf numFmtId="0" fontId="15" fillId="4" borderId="40" xfId="0" applyFont="1" applyFill="1" applyBorder="1"/>
    <xf numFmtId="0" fontId="15" fillId="4" borderId="2" xfId="0" applyFont="1" applyFill="1" applyBorder="1"/>
    <xf numFmtId="0" fontId="12" fillId="4" borderId="3" xfId="0" applyFont="1" applyFill="1" applyBorder="1" applyAlignment="1">
      <alignment horizontal="center"/>
    </xf>
    <xf numFmtId="0" fontId="12" fillId="4" borderId="14" xfId="0" applyFont="1" applyFill="1" applyBorder="1" applyAlignment="1">
      <alignment horizontal="center"/>
    </xf>
    <xf numFmtId="0" fontId="15" fillId="0" borderId="2" xfId="0" quotePrefix="1" applyFont="1" applyBorder="1" applyAlignment="1">
      <alignment horizontal="left" wrapText="1" indent="1"/>
    </xf>
    <xf numFmtId="0" fontId="15" fillId="0" borderId="4" xfId="0" applyFont="1" applyBorder="1"/>
    <xf numFmtId="0" fontId="11" fillId="5" borderId="2" xfId="0" applyFont="1" applyFill="1" applyBorder="1" applyAlignment="1">
      <alignment horizontal="left" wrapText="1"/>
    </xf>
    <xf numFmtId="3" fontId="15" fillId="3" borderId="0" xfId="0" applyNumberFormat="1" applyFont="1" applyFill="1" applyBorder="1"/>
    <xf numFmtId="164" fontId="16" fillId="3" borderId="4" xfId="2" applyNumberFormat="1" applyFont="1" applyFill="1" applyBorder="1"/>
    <xf numFmtId="164" fontId="16" fillId="0" borderId="4" xfId="2" applyNumberFormat="1" applyFont="1" applyBorder="1"/>
    <xf numFmtId="0" fontId="15" fillId="0" borderId="2" xfId="0" applyFont="1" applyBorder="1" applyAlignment="1">
      <alignment horizontal="right" wrapText="1" indent="1"/>
    </xf>
    <xf numFmtId="164" fontId="16" fillId="0" borderId="6" xfId="2" applyNumberFormat="1" applyFont="1" applyBorder="1"/>
    <xf numFmtId="0" fontId="15" fillId="0" borderId="2" xfId="0" applyFont="1" applyBorder="1" applyAlignment="1">
      <alignment horizontal="right" indent="1"/>
    </xf>
    <xf numFmtId="0" fontId="11" fillId="5" borderId="7" xfId="0" applyFont="1" applyFill="1" applyBorder="1" applyAlignment="1">
      <alignment horizontal="left" wrapText="1"/>
    </xf>
    <xf numFmtId="3" fontId="15" fillId="3" borderId="12" xfId="0" applyNumberFormat="1" applyFont="1" applyFill="1" applyBorder="1"/>
    <xf numFmtId="0" fontId="12" fillId="4" borderId="47" xfId="0" applyFont="1" applyFill="1" applyBorder="1" applyAlignment="1">
      <alignment horizontal="center" wrapText="1"/>
    </xf>
    <xf numFmtId="0" fontId="12" fillId="4" borderId="58" xfId="0" applyFont="1" applyFill="1" applyBorder="1" applyAlignment="1">
      <alignment horizontal="center"/>
    </xf>
    <xf numFmtId="0" fontId="15" fillId="4" borderId="52" xfId="0" applyFont="1" applyFill="1" applyBorder="1"/>
    <xf numFmtId="0" fontId="12" fillId="4" borderId="10" xfId="0" applyFont="1" applyFill="1" applyBorder="1" applyAlignment="1">
      <alignment horizontal="center" wrapText="1"/>
    </xf>
    <xf numFmtId="0" fontId="12" fillId="4" borderId="59" xfId="0" applyFont="1" applyFill="1" applyBorder="1" applyAlignment="1">
      <alignment horizontal="center" wrapText="1"/>
    </xf>
    <xf numFmtId="0" fontId="15" fillId="0" borderId="2" xfId="0" applyFont="1" applyBorder="1" applyAlignment="1">
      <alignment horizontal="left" indent="1"/>
    </xf>
    <xf numFmtId="0" fontId="15" fillId="0" borderId="2" xfId="0" applyFont="1" applyBorder="1" applyAlignment="1">
      <alignment horizontal="left" wrapText="1" indent="1"/>
    </xf>
    <xf numFmtId="0" fontId="15" fillId="3" borderId="4" xfId="0" applyFont="1" applyFill="1" applyBorder="1"/>
    <xf numFmtId="164" fontId="16" fillId="0" borderId="4" xfId="2" applyNumberFormat="1" applyFont="1" applyFill="1" applyBorder="1"/>
    <xf numFmtId="0" fontId="15" fillId="0" borderId="0" xfId="0" applyFont="1" applyAlignment="1">
      <alignment wrapText="1"/>
    </xf>
    <xf numFmtId="3" fontId="11" fillId="3" borderId="12" xfId="0" applyNumberFormat="1" applyFont="1" applyFill="1" applyBorder="1"/>
    <xf numFmtId="164" fontId="11" fillId="3" borderId="13" xfId="2" applyNumberFormat="1" applyFont="1" applyFill="1" applyBorder="1" applyAlignment="1">
      <alignment horizontal="right"/>
    </xf>
    <xf numFmtId="0" fontId="12" fillId="4" borderId="11" xfId="0" applyFont="1" applyFill="1" applyBorder="1" applyAlignment="1">
      <alignment horizontal="center" wrapText="1"/>
    </xf>
    <xf numFmtId="164" fontId="21" fillId="3" borderId="13" xfId="2" applyNumberFormat="1" applyFont="1" applyFill="1" applyBorder="1" applyAlignment="1">
      <alignment horizontal="right"/>
    </xf>
    <xf numFmtId="164" fontId="21" fillId="3" borderId="13" xfId="2" applyNumberFormat="1" applyFont="1" applyFill="1" applyBorder="1"/>
    <xf numFmtId="164" fontId="21" fillId="3" borderId="4" xfId="2" applyNumberFormat="1" applyFont="1" applyFill="1" applyBorder="1"/>
    <xf numFmtId="3" fontId="11" fillId="3" borderId="0" xfId="0" applyNumberFormat="1" applyFont="1" applyFill="1" applyBorder="1"/>
    <xf numFmtId="164" fontId="16" fillId="3" borderId="13" xfId="2" applyNumberFormat="1" applyFont="1" applyFill="1" applyBorder="1" applyAlignment="1">
      <alignment horizontal="right"/>
    </xf>
    <xf numFmtId="0" fontId="15" fillId="4" borderId="49" xfId="0" applyFont="1" applyFill="1" applyBorder="1"/>
    <xf numFmtId="0" fontId="11" fillId="7" borderId="2" xfId="0" applyFont="1" applyFill="1" applyBorder="1" applyAlignment="1">
      <alignment horizontal="left" wrapText="1"/>
    </xf>
    <xf numFmtId="0" fontId="11" fillId="7" borderId="0" xfId="0" applyFont="1" applyFill="1" applyBorder="1" applyAlignment="1">
      <alignment horizontal="right" wrapText="1"/>
    </xf>
    <xf numFmtId="168" fontId="14" fillId="7" borderId="4" xfId="4" applyNumberFormat="1" applyFont="1" applyFill="1" applyBorder="1"/>
    <xf numFmtId="0" fontId="15" fillId="0" borderId="0" xfId="0" applyFont="1" applyBorder="1" applyAlignment="1"/>
    <xf numFmtId="0" fontId="14" fillId="0" borderId="4" xfId="0" applyFont="1" applyFill="1" applyBorder="1"/>
    <xf numFmtId="0" fontId="15" fillId="0" borderId="2" xfId="0" applyFont="1" applyBorder="1" applyAlignment="1">
      <alignment horizontal="left" wrapText="1" indent="2"/>
    </xf>
    <xf numFmtId="0" fontId="15" fillId="0" borderId="0" xfId="0" applyFont="1" applyBorder="1" applyAlignment="1">
      <alignment wrapText="1"/>
    </xf>
    <xf numFmtId="0" fontId="15" fillId="0" borderId="2" xfId="0" applyFont="1" applyBorder="1" applyAlignment="1">
      <alignment horizontal="left" wrapText="1" indent="4"/>
    </xf>
    <xf numFmtId="168" fontId="13" fillId="0" borderId="4" xfId="4" applyNumberFormat="1" applyFont="1" applyFill="1" applyBorder="1"/>
    <xf numFmtId="0" fontId="11" fillId="7" borderId="0" xfId="0" applyFont="1" applyFill="1" applyBorder="1" applyAlignment="1">
      <alignment wrapText="1"/>
    </xf>
    <xf numFmtId="168" fontId="24" fillId="7" borderId="4" xfId="4" applyNumberFormat="1" applyFont="1" applyFill="1" applyBorder="1" applyAlignment="1">
      <alignment vertical="center"/>
    </xf>
    <xf numFmtId="0" fontId="11" fillId="7" borderId="7" xfId="0" applyFont="1" applyFill="1" applyBorder="1" applyAlignment="1">
      <alignment horizontal="left" wrapText="1"/>
    </xf>
    <xf numFmtId="164" fontId="11" fillId="7" borderId="12" xfId="2" applyNumberFormat="1" applyFont="1" applyFill="1" applyBorder="1" applyAlignment="1">
      <alignment wrapText="1"/>
    </xf>
    <xf numFmtId="164" fontId="25" fillId="7" borderId="13" xfId="2" applyNumberFormat="1" applyFont="1" applyFill="1" applyBorder="1" applyAlignment="1">
      <alignment vertical="center"/>
    </xf>
    <xf numFmtId="0" fontId="15" fillId="0" borderId="4" xfId="0" applyFont="1" applyBorder="1" applyAlignment="1">
      <alignment wrapText="1"/>
    </xf>
    <xf numFmtId="1" fontId="11" fillId="7" borderId="4" xfId="0" applyNumberFormat="1" applyFont="1" applyFill="1" applyBorder="1" applyAlignment="1">
      <alignment wrapText="1"/>
    </xf>
    <xf numFmtId="1" fontId="15" fillId="0" borderId="4" xfId="0" applyNumberFormat="1" applyFont="1" applyBorder="1" applyAlignment="1">
      <alignment wrapText="1"/>
    </xf>
    <xf numFmtId="0" fontId="11" fillId="5" borderId="0" xfId="0" applyFont="1" applyFill="1" applyBorder="1" applyAlignment="1">
      <alignment horizontal="left" wrapText="1"/>
    </xf>
    <xf numFmtId="0" fontId="11" fillId="5" borderId="4" xfId="0" applyFont="1" applyFill="1" applyBorder="1" applyAlignment="1">
      <alignment horizontal="left" wrapText="1"/>
    </xf>
    <xf numFmtId="3" fontId="13" fillId="0" borderId="0" xfId="0" applyNumberFormat="1" applyFont="1" applyBorder="1" applyAlignment="1">
      <alignment vertical="center"/>
    </xf>
    <xf numFmtId="164" fontId="18" fillId="0" borderId="4" xfId="2" applyNumberFormat="1" applyFont="1" applyBorder="1" applyAlignment="1">
      <alignment vertical="center"/>
    </xf>
    <xf numFmtId="3" fontId="14" fillId="3" borderId="0" xfId="0" applyNumberFormat="1" applyFont="1" applyFill="1" applyBorder="1" applyAlignment="1">
      <alignment horizontal="center" vertical="center"/>
    </xf>
    <xf numFmtId="5" fontId="26" fillId="3" borderId="4" xfId="0" applyNumberFormat="1" applyFont="1" applyFill="1" applyBorder="1" applyAlignment="1">
      <alignment horizontal="center" vertical="center"/>
    </xf>
    <xf numFmtId="0" fontId="16" fillId="0" borderId="2" xfId="0" applyFont="1" applyBorder="1" applyAlignment="1">
      <alignment horizontal="left" wrapText="1" indent="1"/>
    </xf>
    <xf numFmtId="3" fontId="13" fillId="0" borderId="12" xfId="0" applyNumberFormat="1" applyFont="1" applyBorder="1" applyAlignment="1">
      <alignment vertical="center"/>
    </xf>
    <xf numFmtId="3" fontId="13" fillId="3" borderId="0" xfId="0" applyNumberFormat="1" applyFont="1" applyFill="1" applyBorder="1" applyAlignment="1">
      <alignment horizontal="right" vertical="center"/>
    </xf>
    <xf numFmtId="164" fontId="18" fillId="3" borderId="4" xfId="2" applyNumberFormat="1" applyFont="1" applyFill="1" applyBorder="1" applyAlignment="1">
      <alignment horizontal="right" vertical="center"/>
    </xf>
    <xf numFmtId="0" fontId="28" fillId="0" borderId="2" xfId="0" applyFont="1" applyBorder="1" applyAlignment="1">
      <alignment horizontal="left" wrapText="1" indent="1"/>
    </xf>
    <xf numFmtId="3" fontId="13" fillId="0" borderId="18" xfId="0" applyNumberFormat="1" applyFont="1" applyBorder="1" applyAlignment="1">
      <alignment vertical="center"/>
    </xf>
    <xf numFmtId="5" fontId="14" fillId="3" borderId="0" xfId="0" applyNumberFormat="1" applyFont="1" applyFill="1" applyBorder="1" applyAlignment="1">
      <alignment horizontal="right" vertical="center"/>
    </xf>
    <xf numFmtId="5" fontId="26" fillId="3" borderId="4" xfId="0" applyNumberFormat="1" applyFont="1" applyFill="1" applyBorder="1" applyAlignment="1">
      <alignment horizontal="right" vertical="center"/>
    </xf>
    <xf numFmtId="164" fontId="13" fillId="0" borderId="0" xfId="2" applyNumberFormat="1" applyFont="1" applyBorder="1" applyAlignment="1">
      <alignment horizontal="right" vertical="center"/>
    </xf>
    <xf numFmtId="169" fontId="18" fillId="0" borderId="4" xfId="2" applyNumberFormat="1" applyFont="1" applyBorder="1" applyAlignment="1">
      <alignment horizontal="right" vertical="center"/>
    </xf>
    <xf numFmtId="0" fontId="15" fillId="0" borderId="7" xfId="0" applyFont="1" applyBorder="1" applyAlignment="1">
      <alignment horizontal="left" wrapText="1" indent="1"/>
    </xf>
    <xf numFmtId="164" fontId="13" fillId="0" borderId="12" xfId="2" applyNumberFormat="1" applyFont="1" applyBorder="1" applyAlignment="1">
      <alignment horizontal="right" vertical="center"/>
    </xf>
    <xf numFmtId="169" fontId="18" fillId="0" borderId="13" xfId="2" applyNumberFormat="1" applyFont="1" applyBorder="1" applyAlignment="1">
      <alignment horizontal="right" vertical="center"/>
    </xf>
    <xf numFmtId="0" fontId="12" fillId="2" borderId="11" xfId="0" applyFont="1" applyFill="1" applyBorder="1" applyAlignment="1">
      <alignment horizontal="center"/>
    </xf>
    <xf numFmtId="0" fontId="11" fillId="2" borderId="2" xfId="0" applyFont="1" applyFill="1" applyBorder="1" applyAlignment="1">
      <alignment horizontal="center" vertical="center"/>
    </xf>
    <xf numFmtId="0" fontId="11" fillId="3" borderId="2" xfId="0" applyFont="1" applyFill="1" applyBorder="1" applyAlignment="1">
      <alignment vertical="center"/>
    </xf>
    <xf numFmtId="0" fontId="15" fillId="3" borderId="0" xfId="0" applyFont="1" applyFill="1" applyBorder="1" applyAlignment="1">
      <alignment vertical="center"/>
    </xf>
    <xf numFmtId="0" fontId="15" fillId="3" borderId="4" xfId="0" applyFont="1" applyFill="1" applyBorder="1" applyAlignment="1">
      <alignment vertical="center"/>
    </xf>
    <xf numFmtId="168" fontId="15" fillId="0" borderId="0" xfId="0" applyNumberFormat="1" applyFont="1" applyFill="1" applyBorder="1"/>
    <xf numFmtId="168" fontId="15" fillId="0" borderId="4" xfId="0" applyNumberFormat="1" applyFont="1" applyFill="1" applyBorder="1"/>
    <xf numFmtId="0" fontId="21" fillId="3" borderId="2" xfId="0" applyFont="1" applyFill="1" applyBorder="1" applyAlignment="1">
      <alignment vertical="center"/>
    </xf>
    <xf numFmtId="0" fontId="15" fillId="0" borderId="7" xfId="0" applyFont="1" applyBorder="1" applyAlignment="1">
      <alignment horizontal="left" indent="2"/>
    </xf>
    <xf numFmtId="164" fontId="15" fillId="0" borderId="12" xfId="2" applyNumberFormat="1" applyFont="1" applyBorder="1"/>
    <xf numFmtId="164" fontId="15" fillId="0" borderId="4" xfId="2" applyNumberFormat="1" applyFont="1" applyFill="1" applyBorder="1"/>
    <xf numFmtId="168" fontId="15" fillId="0" borderId="12" xfId="0" applyNumberFormat="1" applyFont="1" applyFill="1" applyBorder="1"/>
    <xf numFmtId="0" fontId="12" fillId="2" borderId="59" xfId="0" applyFont="1" applyFill="1" applyBorder="1" applyAlignment="1">
      <alignment horizontal="center"/>
    </xf>
    <xf numFmtId="0" fontId="15" fillId="0" borderId="0" xfId="0" applyFont="1" applyFill="1"/>
    <xf numFmtId="0" fontId="11" fillId="3" borderId="1" xfId="0" applyFont="1" applyFill="1" applyBorder="1" applyAlignment="1">
      <alignment vertical="center"/>
    </xf>
    <xf numFmtId="0" fontId="15" fillId="3" borderId="5" xfId="0" applyFont="1" applyFill="1" applyBorder="1" applyAlignment="1">
      <alignment vertical="center"/>
    </xf>
    <xf numFmtId="0" fontId="15" fillId="3" borderId="6" xfId="0" applyFont="1" applyFill="1" applyBorder="1" applyAlignment="1">
      <alignment vertical="center"/>
    </xf>
    <xf numFmtId="3" fontId="29" fillId="0" borderId="0" xfId="0" applyNumberFormat="1" applyFont="1" applyBorder="1" applyAlignment="1">
      <alignment horizontal="right" vertical="center" wrapText="1"/>
    </xf>
    <xf numFmtId="3" fontId="29" fillId="0" borderId="4" xfId="0" applyNumberFormat="1" applyFont="1" applyBorder="1" applyAlignment="1">
      <alignment horizontal="right" vertical="center" wrapText="1"/>
    </xf>
    <xf numFmtId="0" fontId="30" fillId="5" borderId="0" xfId="0" applyFont="1" applyFill="1" applyBorder="1" applyAlignment="1">
      <alignment horizontal="justify" vertical="center" wrapText="1"/>
    </xf>
    <xf numFmtId="0" fontId="30" fillId="5" borderId="4" xfId="0" applyFont="1" applyFill="1" applyBorder="1" applyAlignment="1">
      <alignment horizontal="justify" vertical="center" wrapText="1"/>
    </xf>
    <xf numFmtId="3" fontId="29" fillId="0" borderId="0" xfId="0" applyNumberFormat="1" applyFont="1" applyBorder="1" applyAlignment="1">
      <alignment horizontal="right" vertical="center"/>
    </xf>
    <xf numFmtId="3" fontId="29" fillId="0" borderId="4" xfId="0" applyNumberFormat="1" applyFont="1" applyBorder="1" applyAlignment="1">
      <alignment horizontal="right" vertical="center"/>
    </xf>
    <xf numFmtId="4" fontId="29" fillId="0" borderId="0" xfId="0" applyNumberFormat="1" applyFont="1" applyBorder="1" applyAlignment="1">
      <alignment horizontal="right" vertical="center" wrapText="1"/>
    </xf>
    <xf numFmtId="4" fontId="29" fillId="0" borderId="4" xfId="0" applyNumberFormat="1" applyFont="1" applyBorder="1" applyAlignment="1">
      <alignment horizontal="right" vertical="center" wrapText="1"/>
    </xf>
    <xf numFmtId="0" fontId="17" fillId="0" borderId="0" xfId="1" applyFont="1" applyAlignment="1" applyProtection="1"/>
    <xf numFmtId="164" fontId="29" fillId="0" borderId="4" xfId="2" applyNumberFormat="1" applyFont="1" applyBorder="1" applyAlignment="1">
      <alignment horizontal="right" vertical="center" wrapText="1"/>
    </xf>
    <xf numFmtId="164" fontId="29" fillId="0" borderId="13" xfId="2" applyNumberFormat="1" applyFont="1" applyBorder="1" applyAlignment="1">
      <alignment horizontal="right" vertical="center" wrapText="1"/>
    </xf>
    <xf numFmtId="0" fontId="15" fillId="0" borderId="7" xfId="0" applyFont="1" applyBorder="1" applyAlignment="1">
      <alignment horizontal="left" wrapText="1" indent="2"/>
    </xf>
    <xf numFmtId="164" fontId="31" fillId="0" borderId="12" xfId="0" applyNumberFormat="1" applyFont="1" applyBorder="1" applyAlignment="1">
      <alignment horizontal="right" vertical="center" wrapText="1"/>
    </xf>
    <xf numFmtId="164" fontId="31" fillId="0" borderId="4" xfId="0" applyNumberFormat="1" applyFont="1" applyBorder="1" applyAlignment="1">
      <alignment horizontal="right" vertical="center" wrapText="1"/>
    </xf>
    <xf numFmtId="164" fontId="31" fillId="0" borderId="0" xfId="0" applyNumberFormat="1" applyFont="1" applyBorder="1" applyAlignment="1">
      <alignment horizontal="right" vertical="center" wrapText="1"/>
    </xf>
    <xf numFmtId="0" fontId="15" fillId="5" borderId="0" xfId="0" applyFont="1" applyFill="1" applyBorder="1" applyAlignment="1">
      <alignment vertical="center"/>
    </xf>
    <xf numFmtId="0" fontId="30" fillId="5" borderId="4" xfId="0" applyFont="1" applyFill="1" applyBorder="1" applyAlignment="1">
      <alignment horizontal="right" vertical="center" wrapText="1"/>
    </xf>
    <xf numFmtId="0" fontId="11" fillId="3" borderId="2" xfId="0" applyFont="1" applyFill="1" applyBorder="1" applyAlignment="1">
      <alignment vertical="center" wrapText="1"/>
    </xf>
    <xf numFmtId="168" fontId="15" fillId="0" borderId="13" xfId="0" applyNumberFormat="1" applyFont="1" applyFill="1" applyBorder="1"/>
    <xf numFmtId="0" fontId="15" fillId="4" borderId="38" xfId="0" applyFont="1" applyFill="1" applyBorder="1" applyAlignment="1">
      <alignment vertical="center"/>
    </xf>
    <xf numFmtId="0" fontId="12" fillId="4" borderId="24" xfId="0" applyFont="1" applyFill="1" applyBorder="1" applyAlignment="1">
      <alignment horizontal="center" vertical="center"/>
    </xf>
    <xf numFmtId="0" fontId="12" fillId="4" borderId="39" xfId="0" applyFont="1" applyFill="1" applyBorder="1" applyAlignment="1">
      <alignment horizontal="center" vertical="center"/>
    </xf>
    <xf numFmtId="0" fontId="30" fillId="5" borderId="15" xfId="0" applyFont="1" applyFill="1" applyBorder="1" applyAlignment="1">
      <alignment horizontal="left" vertical="center"/>
    </xf>
    <xf numFmtId="0" fontId="15" fillId="5" borderId="0" xfId="0" applyFont="1" applyFill="1" applyBorder="1" applyAlignment="1">
      <alignment horizontal="left" vertical="center" indent="1"/>
    </xf>
    <xf numFmtId="0" fontId="29" fillId="5" borderId="0" xfId="0" applyFont="1" applyFill="1" applyBorder="1" applyAlignment="1">
      <alignment horizontal="left" vertical="center" wrapText="1" indent="1"/>
    </xf>
    <xf numFmtId="0" fontId="15" fillId="5" borderId="16" xfId="0" applyFont="1" applyFill="1" applyBorder="1" applyAlignment="1">
      <alignment horizontal="left" vertical="center" indent="1"/>
    </xf>
    <xf numFmtId="0" fontId="29" fillId="0" borderId="15" xfId="0" applyFont="1" applyBorder="1" applyAlignment="1">
      <alignment horizontal="left" vertical="center" indent="1"/>
    </xf>
    <xf numFmtId="3" fontId="29" fillId="0" borderId="0" xfId="0" applyNumberFormat="1" applyFont="1" applyBorder="1" applyAlignment="1">
      <alignment horizontal="right" vertical="center" indent="1"/>
    </xf>
    <xf numFmtId="3" fontId="29" fillId="0" borderId="0" xfId="0" applyNumberFormat="1" applyFont="1" applyBorder="1" applyAlignment="1">
      <alignment horizontal="right" vertical="center" wrapText="1" indent="1"/>
    </xf>
    <xf numFmtId="0" fontId="29" fillId="0" borderId="16" xfId="0" applyFont="1" applyBorder="1" applyAlignment="1">
      <alignment horizontal="right" vertical="center" indent="1"/>
    </xf>
    <xf numFmtId="0" fontId="29" fillId="0" borderId="15" xfId="0" applyFont="1" applyBorder="1" applyAlignment="1">
      <alignment horizontal="left" vertical="center" wrapText="1" indent="1"/>
    </xf>
    <xf numFmtId="164" fontId="31" fillId="0" borderId="0" xfId="0" applyNumberFormat="1" applyFont="1" applyBorder="1" applyAlignment="1">
      <alignment horizontal="right" vertical="center" indent="1"/>
    </xf>
    <xf numFmtId="164" fontId="31" fillId="0" borderId="0" xfId="0" applyNumberFormat="1" applyFont="1" applyBorder="1" applyAlignment="1">
      <alignment horizontal="right" vertical="center" wrapText="1" indent="1"/>
    </xf>
    <xf numFmtId="164" fontId="31" fillId="0" borderId="16" xfId="0" applyNumberFormat="1" applyFont="1" applyBorder="1" applyAlignment="1">
      <alignment horizontal="right" vertical="center" indent="1"/>
    </xf>
    <xf numFmtId="0" fontId="30" fillId="5" borderId="15" xfId="0" applyFont="1" applyFill="1" applyBorder="1" applyAlignment="1">
      <alignment horizontal="left" vertical="center" wrapText="1"/>
    </xf>
    <xf numFmtId="0" fontId="29" fillId="5" borderId="0" xfId="0" applyFont="1" applyFill="1" applyBorder="1" applyAlignment="1">
      <alignment horizontal="right" vertical="center" wrapText="1" indent="1"/>
    </xf>
    <xf numFmtId="0" fontId="15" fillId="5" borderId="16" xfId="0" applyFont="1" applyFill="1" applyBorder="1" applyAlignment="1">
      <alignment horizontal="right" vertical="center" indent="1"/>
    </xf>
    <xf numFmtId="0" fontId="29" fillId="0" borderId="17" xfId="0" applyFont="1" applyBorder="1" applyAlignment="1">
      <alignment horizontal="left" vertical="center" indent="1"/>
    </xf>
    <xf numFmtId="164" fontId="31" fillId="0" borderId="18" xfId="0" applyNumberFormat="1" applyFont="1" applyBorder="1" applyAlignment="1">
      <alignment horizontal="right" vertical="center" wrapText="1" indent="1"/>
    </xf>
    <xf numFmtId="164" fontId="31" fillId="0" borderId="19" xfId="0" applyNumberFormat="1" applyFont="1" applyBorder="1" applyAlignment="1">
      <alignment horizontal="right" vertical="center" indent="1"/>
    </xf>
    <xf numFmtId="0" fontId="12" fillId="4" borderId="41" xfId="0" applyFont="1" applyFill="1" applyBorder="1" applyAlignment="1">
      <alignment horizontal="center" wrapText="1"/>
    </xf>
    <xf numFmtId="0" fontId="12" fillId="4" borderId="41" xfId="0" applyFont="1" applyFill="1" applyBorder="1" applyAlignment="1">
      <alignment horizontal="center"/>
    </xf>
    <xf numFmtId="0" fontId="12" fillId="4" borderId="42" xfId="0" applyFont="1" applyFill="1" applyBorder="1" applyAlignment="1">
      <alignment horizontal="center" wrapText="1"/>
    </xf>
    <xf numFmtId="0" fontId="30" fillId="5" borderId="0" xfId="0" applyFont="1" applyFill="1" applyBorder="1" applyAlignment="1">
      <alignment horizontal="right" wrapText="1"/>
    </xf>
    <xf numFmtId="0" fontId="33" fillId="5" borderId="0" xfId="0" applyFont="1" applyFill="1" applyBorder="1" applyAlignment="1">
      <alignment horizontal="right" wrapText="1"/>
    </xf>
    <xf numFmtId="0" fontId="15" fillId="5" borderId="0" xfId="0" applyFont="1" applyFill="1" applyBorder="1"/>
    <xf numFmtId="0" fontId="30" fillId="5" borderId="4" xfId="0" applyFont="1" applyFill="1" applyBorder="1" applyAlignment="1">
      <alignment horizontal="right" wrapText="1"/>
    </xf>
    <xf numFmtId="3" fontId="29" fillId="0" borderId="0" xfId="0" applyNumberFormat="1" applyFont="1" applyBorder="1" applyAlignment="1">
      <alignment horizontal="right" wrapText="1"/>
    </xf>
    <xf numFmtId="164" fontId="31" fillId="0" borderId="0" xfId="2" applyNumberFormat="1" applyFont="1" applyBorder="1" applyAlignment="1">
      <alignment horizontal="right" wrapText="1"/>
    </xf>
    <xf numFmtId="164" fontId="31" fillId="0" borderId="4" xfId="2" applyNumberFormat="1" applyFont="1" applyBorder="1" applyAlignment="1">
      <alignment horizontal="right" wrapText="1"/>
    </xf>
    <xf numFmtId="164" fontId="30" fillId="5" borderId="4" xfId="0" applyNumberFormat="1" applyFont="1" applyFill="1" applyBorder="1" applyAlignment="1">
      <alignment horizontal="right" wrapText="1"/>
    </xf>
    <xf numFmtId="164" fontId="30" fillId="5" borderId="0" xfId="0" applyNumberFormat="1" applyFont="1" applyFill="1" applyBorder="1" applyAlignment="1">
      <alignment horizontal="right" wrapText="1"/>
    </xf>
    <xf numFmtId="164" fontId="31" fillId="0" borderId="0" xfId="2" applyNumberFormat="1" applyFont="1" applyBorder="1" applyAlignment="1">
      <alignment horizontal="right" vertical="top" wrapText="1"/>
    </xf>
    <xf numFmtId="0" fontId="15" fillId="0" borderId="7" xfId="0" applyFont="1" applyBorder="1" applyAlignment="1">
      <alignment horizontal="left" indent="1"/>
    </xf>
    <xf numFmtId="164" fontId="31" fillId="0" borderId="12" xfId="2" applyNumberFormat="1" applyFont="1" applyBorder="1" applyAlignment="1">
      <alignment horizontal="right" wrapText="1"/>
    </xf>
    <xf numFmtId="164" fontId="31" fillId="0" borderId="13" xfId="2" applyNumberFormat="1" applyFont="1" applyBorder="1" applyAlignment="1">
      <alignment horizontal="right" wrapText="1"/>
    </xf>
    <xf numFmtId="0" fontId="15" fillId="4" borderId="38" xfId="0" applyFont="1" applyFill="1" applyBorder="1"/>
    <xf numFmtId="0" fontId="12" fillId="4" borderId="24" xfId="0" applyFont="1" applyFill="1" applyBorder="1" applyAlignment="1">
      <alignment horizontal="center" wrapText="1"/>
    </xf>
    <xf numFmtId="0" fontId="12" fillId="4" borderId="20" xfId="0" applyFont="1" applyFill="1" applyBorder="1" applyAlignment="1">
      <alignment horizontal="center" wrapText="1"/>
    </xf>
    <xf numFmtId="0" fontId="12" fillId="4" borderId="27" xfId="0" applyFont="1" applyFill="1" applyBorder="1" applyAlignment="1">
      <alignment horizontal="center" wrapText="1"/>
    </xf>
    <xf numFmtId="0" fontId="30" fillId="5" borderId="15" xfId="0" applyFont="1" applyFill="1" applyBorder="1" applyAlignment="1">
      <alignment horizontal="left"/>
    </xf>
    <xf numFmtId="0" fontId="15" fillId="5" borderId="0" xfId="0" applyFont="1" applyFill="1" applyBorder="1" applyAlignment="1">
      <alignment horizontal="left" indent="1"/>
    </xf>
    <xf numFmtId="0" fontId="29" fillId="5" borderId="0" xfId="0" applyFont="1" applyFill="1" applyBorder="1" applyAlignment="1">
      <alignment horizontal="left" wrapText="1" indent="1"/>
    </xf>
    <xf numFmtId="0" fontId="15" fillId="5" borderId="16" xfId="0" applyFont="1" applyFill="1" applyBorder="1" applyAlignment="1">
      <alignment horizontal="left" indent="1"/>
    </xf>
    <xf numFmtId="0" fontId="29" fillId="0" borderId="15" xfId="0" applyFont="1" applyBorder="1" applyAlignment="1">
      <alignment horizontal="left" indent="1"/>
    </xf>
    <xf numFmtId="3" fontId="29" fillId="0" borderId="0" xfId="0" applyNumberFormat="1" applyFont="1" applyBorder="1" applyAlignment="1">
      <alignment horizontal="right" vertical="top" indent="1"/>
    </xf>
    <xf numFmtId="0" fontId="29" fillId="0" borderId="16" xfId="0" applyFont="1" applyBorder="1" applyAlignment="1">
      <alignment horizontal="right" indent="1"/>
    </xf>
    <xf numFmtId="0" fontId="29" fillId="0" borderId="0" xfId="0" applyFont="1" applyBorder="1" applyAlignment="1">
      <alignment horizontal="right" indent="1"/>
    </xf>
    <xf numFmtId="164" fontId="31" fillId="0" borderId="0" xfId="0" applyNumberFormat="1" applyFont="1" applyBorder="1" applyAlignment="1">
      <alignment horizontal="right" indent="1"/>
    </xf>
    <xf numFmtId="164" fontId="31" fillId="0" borderId="16" xfId="0" applyNumberFormat="1" applyFont="1" applyBorder="1" applyAlignment="1">
      <alignment horizontal="right" indent="1"/>
    </xf>
    <xf numFmtId="0" fontId="31" fillId="0" borderId="16" xfId="0" applyFont="1" applyBorder="1" applyAlignment="1">
      <alignment horizontal="right" indent="1"/>
    </xf>
    <xf numFmtId="0" fontId="15" fillId="5" borderId="0" xfId="0" applyFont="1" applyFill="1" applyBorder="1" applyAlignment="1">
      <alignment horizontal="right" indent="1"/>
    </xf>
    <xf numFmtId="0" fontId="30" fillId="5" borderId="0" xfId="0" applyFont="1" applyFill="1" applyBorder="1" applyAlignment="1">
      <alignment horizontal="right" wrapText="1" indent="1"/>
    </xf>
    <xf numFmtId="0" fontId="15" fillId="5" borderId="16" xfId="0" applyFont="1" applyFill="1" applyBorder="1" applyAlignment="1">
      <alignment horizontal="right" indent="1"/>
    </xf>
    <xf numFmtId="3" fontId="29" fillId="0" borderId="0" xfId="0" applyNumberFormat="1" applyFont="1" applyBorder="1" applyAlignment="1">
      <alignment horizontal="right" indent="1"/>
    </xf>
    <xf numFmtId="166" fontId="29" fillId="0" borderId="0" xfId="0" applyNumberFormat="1" applyFont="1" applyBorder="1" applyAlignment="1">
      <alignment horizontal="right" indent="1"/>
    </xf>
    <xf numFmtId="0" fontId="29" fillId="5" borderId="0" xfId="0" applyFont="1" applyFill="1" applyBorder="1" applyAlignment="1">
      <alignment horizontal="right" wrapText="1" indent="1"/>
    </xf>
    <xf numFmtId="167" fontId="29" fillId="0" borderId="0" xfId="0" applyNumberFormat="1" applyFont="1" applyBorder="1" applyAlignment="1">
      <alignment horizontal="right" indent="1"/>
    </xf>
    <xf numFmtId="0" fontId="29" fillId="0" borderId="17" xfId="0" applyFont="1" applyBorder="1" applyAlignment="1">
      <alignment horizontal="left" indent="1"/>
    </xf>
    <xf numFmtId="0" fontId="29" fillId="0" borderId="18" xfId="0" applyFont="1" applyBorder="1" applyAlignment="1">
      <alignment horizontal="right" indent="1"/>
    </xf>
    <xf numFmtId="164" fontId="31" fillId="0" borderId="18" xfId="0" applyNumberFormat="1" applyFont="1" applyBorder="1" applyAlignment="1">
      <alignment horizontal="right" indent="1"/>
    </xf>
    <xf numFmtId="164" fontId="31" fillId="0" borderId="19" xfId="0" applyNumberFormat="1" applyFont="1" applyBorder="1" applyAlignment="1">
      <alignment horizontal="right" inden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5" fillId="2" borderId="1" xfId="0" applyFont="1" applyFill="1" applyBorder="1"/>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1" fillId="3" borderId="2" xfId="0" applyFont="1" applyFill="1" applyBorder="1" applyAlignment="1">
      <alignment wrapText="1"/>
    </xf>
    <xf numFmtId="0" fontId="15" fillId="3" borderId="0" xfId="0" applyFont="1" applyFill="1" applyBorder="1"/>
    <xf numFmtId="164" fontId="16" fillId="3" borderId="0" xfId="2" applyNumberFormat="1" applyFont="1" applyFill="1" applyBorder="1"/>
    <xf numFmtId="164" fontId="16" fillId="0" borderId="0" xfId="2" applyNumberFormat="1" applyFont="1" applyBorder="1"/>
    <xf numFmtId="0" fontId="11" fillId="3" borderId="2" xfId="0" applyFont="1" applyFill="1" applyBorder="1"/>
    <xf numFmtId="0" fontId="11" fillId="3" borderId="7" xfId="0" applyFont="1" applyFill="1" applyBorder="1"/>
    <xf numFmtId="0" fontId="15" fillId="3" borderId="12" xfId="0" applyFont="1" applyFill="1" applyBorder="1"/>
    <xf numFmtId="164" fontId="16" fillId="3" borderId="12" xfId="2" applyNumberFormat="1" applyFont="1" applyFill="1" applyBorder="1"/>
    <xf numFmtId="164" fontId="16" fillId="3" borderId="13" xfId="0" applyNumberFormat="1" applyFont="1" applyFill="1" applyBorder="1"/>
    <xf numFmtId="0" fontId="12" fillId="4" borderId="41" xfId="0" applyFont="1" applyFill="1" applyBorder="1" applyAlignment="1">
      <alignment horizontal="center"/>
    </xf>
    <xf numFmtId="0" fontId="11" fillId="0" borderId="0" xfId="0" applyFont="1"/>
    <xf numFmtId="0" fontId="14" fillId="0" borderId="0" xfId="0" applyFont="1"/>
    <xf numFmtId="0" fontId="13" fillId="0" borderId="0" xfId="0" applyFont="1"/>
    <xf numFmtId="0" fontId="36" fillId="0" borderId="0" xfId="1" applyFont="1" applyAlignment="1" applyProtection="1"/>
    <xf numFmtId="0" fontId="14" fillId="0" borderId="0" xfId="0" applyFont="1" applyAlignment="1"/>
    <xf numFmtId="0" fontId="13" fillId="0" borderId="0" xfId="0" applyFont="1" applyAlignment="1"/>
    <xf numFmtId="0" fontId="24" fillId="0" borderId="0" xfId="1" applyFont="1" applyAlignment="1" applyProtection="1"/>
    <xf numFmtId="0" fontId="14" fillId="3" borderId="2"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3" fillId="3" borderId="0" xfId="0" applyFont="1" applyFill="1" applyBorder="1" applyAlignment="1">
      <alignment horizontal="left" vertical="center"/>
    </xf>
    <xf numFmtId="0" fontId="13" fillId="3" borderId="4" xfId="0" applyFont="1" applyFill="1" applyBorder="1" applyAlignment="1">
      <alignment horizontal="left" vertical="center"/>
    </xf>
    <xf numFmtId="0" fontId="13" fillId="0" borderId="2" xfId="0" applyFont="1" applyBorder="1" applyAlignment="1">
      <alignment horizontal="left" vertical="center" indent="1"/>
    </xf>
    <xf numFmtId="0" fontId="13" fillId="0" borderId="0" xfId="0" applyFont="1" applyBorder="1" applyAlignment="1">
      <alignment horizontal="right" vertical="center"/>
    </xf>
    <xf numFmtId="164" fontId="18" fillId="0" borderId="0" xfId="2" applyNumberFormat="1" applyFont="1" applyBorder="1" applyAlignment="1">
      <alignment horizontal="right" vertical="center"/>
    </xf>
    <xf numFmtId="164" fontId="18" fillId="0" borderId="4" xfId="2" applyNumberFormat="1" applyFont="1" applyBorder="1" applyAlignment="1">
      <alignment horizontal="right" vertical="center"/>
    </xf>
    <xf numFmtId="0" fontId="13" fillId="0" borderId="2" xfId="0" applyFont="1" applyBorder="1" applyAlignment="1">
      <alignment horizontal="right" vertical="center"/>
    </xf>
    <xf numFmtId="0" fontId="13" fillId="0" borderId="5" xfId="0" applyFont="1" applyBorder="1" applyAlignment="1">
      <alignment horizontal="right" vertical="center"/>
    </xf>
    <xf numFmtId="164" fontId="18" fillId="0" borderId="5" xfId="2" applyNumberFormat="1" applyFont="1" applyBorder="1" applyAlignment="1">
      <alignment horizontal="right" vertical="center"/>
    </xf>
    <xf numFmtId="164" fontId="18" fillId="0" borderId="6" xfId="2" applyNumberFormat="1" applyFont="1" applyBorder="1" applyAlignment="1">
      <alignment horizontal="right" vertical="center"/>
    </xf>
    <xf numFmtId="0" fontId="14" fillId="3" borderId="2" xfId="0" applyFont="1" applyFill="1" applyBorder="1" applyAlignment="1">
      <alignment horizontal="left" vertical="center"/>
    </xf>
    <xf numFmtId="0" fontId="14" fillId="3" borderId="0" xfId="0" applyFont="1" applyFill="1" applyBorder="1" applyAlignment="1">
      <alignment horizontal="left" vertical="center"/>
    </xf>
    <xf numFmtId="0" fontId="13" fillId="3" borderId="0" xfId="0" applyFont="1" applyFill="1" applyBorder="1" applyAlignment="1">
      <alignment horizontal="right" vertical="center"/>
    </xf>
    <xf numFmtId="3" fontId="13" fillId="0" borderId="0" xfId="0" applyNumberFormat="1" applyFont="1" applyBorder="1" applyAlignment="1">
      <alignment horizontal="right" vertical="center"/>
    </xf>
    <xf numFmtId="0" fontId="13" fillId="0" borderId="7" xfId="0" applyFont="1" applyBorder="1" applyAlignment="1">
      <alignment horizontal="right" vertical="center"/>
    </xf>
    <xf numFmtId="3" fontId="13" fillId="0" borderId="8" xfId="0" applyNumberFormat="1" applyFont="1" applyBorder="1" applyAlignment="1">
      <alignment horizontal="right" vertical="center"/>
    </xf>
    <xf numFmtId="164" fontId="18" fillId="0" borderId="8" xfId="2" applyNumberFormat="1" applyFont="1" applyBorder="1" applyAlignment="1">
      <alignment horizontal="right" vertical="center"/>
    </xf>
    <xf numFmtId="164" fontId="18" fillId="0" borderId="9" xfId="2" applyNumberFormat="1" applyFont="1" applyBorder="1" applyAlignment="1">
      <alignment horizontal="right" vertical="center"/>
    </xf>
    <xf numFmtId="0" fontId="18" fillId="3" borderId="0" xfId="0" applyFont="1" applyFill="1" applyBorder="1" applyAlignment="1">
      <alignment horizontal="right" vertical="center"/>
    </xf>
    <xf numFmtId="0" fontId="18" fillId="3" borderId="4" xfId="0" applyFont="1" applyFill="1" applyBorder="1" applyAlignment="1">
      <alignment horizontal="right" vertical="center"/>
    </xf>
    <xf numFmtId="0" fontId="12" fillId="2" borderId="10" xfId="0" applyFont="1" applyFill="1" applyBorder="1" applyAlignment="1">
      <alignment horizontal="center"/>
    </xf>
    <xf numFmtId="0" fontId="15" fillId="3" borderId="0" xfId="0" applyFont="1" applyFill="1" applyBorder="1" applyAlignment="1">
      <alignment horizontal="right"/>
    </xf>
    <xf numFmtId="0" fontId="15" fillId="3" borderId="4" xfId="0" applyFont="1" applyFill="1" applyBorder="1" applyAlignment="1">
      <alignment horizontal="right"/>
    </xf>
    <xf numFmtId="0" fontId="15" fillId="0" borderId="2" xfId="0" applyFont="1" applyFill="1" applyBorder="1" applyAlignment="1">
      <alignment horizontal="left" indent="1"/>
    </xf>
    <xf numFmtId="3" fontId="13" fillId="0" borderId="0" xfId="3" applyNumberFormat="1" applyFont="1" applyFill="1" applyBorder="1" applyAlignment="1">
      <alignment horizontal="right" vertical="center"/>
    </xf>
    <xf numFmtId="3" fontId="13" fillId="0" borderId="4" xfId="3" applyNumberFormat="1" applyFont="1" applyFill="1" applyBorder="1" applyAlignment="1">
      <alignment horizontal="right" vertical="center"/>
    </xf>
    <xf numFmtId="0" fontId="16" fillId="0" borderId="0" xfId="0" applyFont="1" applyBorder="1" applyAlignment="1">
      <alignment horizontal="right"/>
    </xf>
    <xf numFmtId="164" fontId="16" fillId="0" borderId="0" xfId="2" applyNumberFormat="1" applyFont="1" applyBorder="1" applyAlignment="1">
      <alignment horizontal="right"/>
    </xf>
    <xf numFmtId="164" fontId="16" fillId="0" borderId="4" xfId="2" applyNumberFormat="1" applyFont="1" applyBorder="1" applyAlignment="1">
      <alignment horizontal="right"/>
    </xf>
    <xf numFmtId="164" fontId="15" fillId="0" borderId="0" xfId="0" applyNumberFormat="1" applyFont="1"/>
    <xf numFmtId="0" fontId="11" fillId="3" borderId="0" xfId="0" applyFont="1" applyFill="1" applyBorder="1" applyAlignment="1">
      <alignment horizontal="center"/>
    </xf>
    <xf numFmtId="0" fontId="11" fillId="3" borderId="4" xfId="0" applyFont="1" applyFill="1" applyBorder="1" applyAlignment="1">
      <alignment horizontal="center"/>
    </xf>
    <xf numFmtId="164" fontId="16" fillId="3" borderId="13" xfId="2" applyNumberFormat="1" applyFont="1" applyFill="1" applyBorder="1"/>
    <xf numFmtId="0" fontId="11" fillId="0" borderId="2" xfId="0" applyFont="1" applyBorder="1" applyAlignment="1">
      <alignment horizontal="left" indent="1"/>
    </xf>
    <xf numFmtId="0" fontId="15" fillId="0" borderId="0" xfId="0" applyFont="1" applyBorder="1" applyAlignment="1">
      <alignment horizontal="right" indent="1"/>
    </xf>
    <xf numFmtId="0" fontId="15" fillId="0" borderId="4" xfId="0" applyFont="1" applyBorder="1" applyAlignment="1">
      <alignment horizontal="right" indent="1"/>
    </xf>
    <xf numFmtId="3" fontId="15" fillId="0" borderId="0" xfId="0" applyNumberFormat="1" applyFont="1" applyBorder="1" applyAlignment="1">
      <alignment horizontal="right" indent="1"/>
    </xf>
    <xf numFmtId="164" fontId="16" fillId="0" borderId="0" xfId="2" applyNumberFormat="1" applyFont="1" applyBorder="1" applyAlignment="1">
      <alignment horizontal="right" indent="1"/>
    </xf>
    <xf numFmtId="164" fontId="16" fillId="0" borderId="4" xfId="2" applyNumberFormat="1" applyFont="1" applyBorder="1" applyAlignment="1">
      <alignment horizontal="right" indent="1"/>
    </xf>
    <xf numFmtId="0" fontId="11" fillId="3" borderId="0" xfId="0" applyFont="1" applyFill="1" applyBorder="1" applyAlignment="1">
      <alignment horizontal="right" vertical="center" indent="1"/>
    </xf>
    <xf numFmtId="0" fontId="11" fillId="3" borderId="4" xfId="0" applyFont="1" applyFill="1" applyBorder="1" applyAlignment="1">
      <alignment horizontal="right" vertical="center" indent="1"/>
    </xf>
    <xf numFmtId="3" fontId="15" fillId="0" borderId="4" xfId="0" applyNumberFormat="1" applyFont="1" applyBorder="1" applyAlignment="1">
      <alignment horizontal="right" indent="1"/>
    </xf>
    <xf numFmtId="0" fontId="11" fillId="3" borderId="7" xfId="0" applyFont="1" applyFill="1" applyBorder="1" applyAlignment="1">
      <alignment horizontal="left"/>
    </xf>
    <xf numFmtId="3" fontId="15" fillId="3" borderId="12" xfId="0" applyNumberFormat="1" applyFont="1" applyFill="1" applyBorder="1" applyAlignment="1">
      <alignment horizontal="right" indent="1"/>
    </xf>
    <xf numFmtId="0" fontId="15" fillId="3" borderId="13" xfId="0" applyFont="1" applyFill="1" applyBorder="1" applyAlignment="1">
      <alignment horizontal="right" indent="1"/>
    </xf>
    <xf numFmtId="0" fontId="15" fillId="4" borderId="21" xfId="0" applyFont="1" applyFill="1" applyBorder="1"/>
    <xf numFmtId="0" fontId="12" fillId="4" borderId="22" xfId="0" applyFont="1" applyFill="1" applyBorder="1" applyAlignment="1">
      <alignment horizontal="center" wrapText="1"/>
    </xf>
    <xf numFmtId="0" fontId="12" fillId="4" borderId="22" xfId="0" applyFont="1" applyFill="1" applyBorder="1" applyAlignment="1">
      <alignment horizontal="center"/>
    </xf>
    <xf numFmtId="0" fontId="12" fillId="4" borderId="23" xfId="0" applyFont="1" applyFill="1" applyBorder="1" applyAlignment="1">
      <alignment horizontal="center" wrapText="1"/>
    </xf>
    <xf numFmtId="0" fontId="11" fillId="5" borderId="15" xfId="0" applyFont="1" applyFill="1" applyBorder="1" applyAlignment="1">
      <alignment horizontal="left"/>
    </xf>
    <xf numFmtId="0" fontId="30" fillId="5" borderId="16" xfId="0" applyFont="1" applyFill="1" applyBorder="1" applyAlignment="1">
      <alignment horizontal="right" wrapText="1"/>
    </xf>
    <xf numFmtId="0" fontId="15" fillId="0" borderId="15" xfId="0" applyFont="1" applyBorder="1" applyAlignment="1">
      <alignment horizontal="left" indent="1"/>
    </xf>
    <xf numFmtId="3" fontId="29" fillId="0" borderId="0" xfId="0" applyNumberFormat="1" applyFont="1" applyFill="1" applyBorder="1" applyAlignment="1">
      <alignment horizontal="right" wrapText="1"/>
    </xf>
    <xf numFmtId="0" fontId="29" fillId="0" borderId="16" xfId="0" applyFont="1" applyBorder="1" applyAlignment="1">
      <alignment horizontal="right" wrapText="1"/>
    </xf>
    <xf numFmtId="164" fontId="29" fillId="0" borderId="0" xfId="0" applyNumberFormat="1" applyFont="1" applyBorder="1" applyAlignment="1">
      <alignment horizontal="right" wrapText="1"/>
    </xf>
    <xf numFmtId="164" fontId="31" fillId="0" borderId="0" xfId="0" applyNumberFormat="1" applyFont="1" applyBorder="1" applyAlignment="1">
      <alignment horizontal="right" wrapText="1"/>
    </xf>
    <xf numFmtId="164" fontId="31" fillId="0" borderId="16" xfId="0" applyNumberFormat="1" applyFont="1" applyBorder="1" applyAlignment="1">
      <alignment horizontal="right" wrapText="1"/>
    </xf>
    <xf numFmtId="164" fontId="30" fillId="5" borderId="16" xfId="0" applyNumberFormat="1" applyFont="1" applyFill="1" applyBorder="1" applyAlignment="1">
      <alignment horizontal="right" wrapText="1"/>
    </xf>
    <xf numFmtId="164" fontId="29" fillId="0" borderId="16" xfId="0" applyNumberFormat="1" applyFont="1" applyBorder="1" applyAlignment="1">
      <alignment horizontal="right" wrapText="1"/>
    </xf>
    <xf numFmtId="0" fontId="15" fillId="0" borderId="17" xfId="0" applyFont="1" applyBorder="1" applyAlignment="1">
      <alignment horizontal="left" indent="1"/>
    </xf>
    <xf numFmtId="164" fontId="31" fillId="0" borderId="18" xfId="0" applyNumberFormat="1" applyFont="1" applyBorder="1" applyAlignment="1">
      <alignment horizontal="right" wrapText="1"/>
    </xf>
    <xf numFmtId="164" fontId="31" fillId="0" borderId="19" xfId="0" applyNumberFormat="1" applyFont="1" applyBorder="1" applyAlignment="1">
      <alignment horizontal="right" wrapText="1"/>
    </xf>
    <xf numFmtId="0" fontId="12" fillId="4" borderId="25" xfId="0" applyFont="1" applyFill="1" applyBorder="1"/>
    <xf numFmtId="0" fontId="12" fillId="4" borderId="26" xfId="0" applyFont="1" applyFill="1" applyBorder="1" applyAlignment="1">
      <alignment horizontal="center" wrapText="1"/>
    </xf>
    <xf numFmtId="0" fontId="15" fillId="0" borderId="15" xfId="0" applyFont="1" applyBorder="1" applyAlignment="1">
      <alignment horizontal="left" indent="2"/>
    </xf>
    <xf numFmtId="0" fontId="29" fillId="0" borderId="16" xfId="0" applyFont="1" applyBorder="1" applyAlignment="1">
      <alignment horizontal="right" vertical="center" wrapText="1"/>
    </xf>
    <xf numFmtId="164" fontId="31" fillId="0" borderId="16" xfId="0" applyNumberFormat="1" applyFont="1" applyBorder="1" applyAlignment="1">
      <alignment horizontal="right" vertical="center" wrapText="1"/>
    </xf>
    <xf numFmtId="0" fontId="15" fillId="0" borderId="15" xfId="0" applyFont="1" applyBorder="1" applyAlignment="1">
      <alignment horizontal="left" wrapText="1" indent="2"/>
    </xf>
    <xf numFmtId="0" fontId="30" fillId="5" borderId="0" xfId="0" applyFont="1" applyFill="1" applyBorder="1" applyAlignment="1">
      <alignment horizontal="right" vertical="center" wrapText="1"/>
    </xf>
    <xf numFmtId="0" fontId="15" fillId="5" borderId="0" xfId="0" applyFont="1" applyFill="1" applyBorder="1" applyAlignment="1">
      <alignment horizontal="right" vertical="center"/>
    </xf>
    <xf numFmtId="0" fontId="30" fillId="5" borderId="16" xfId="0" applyFont="1" applyFill="1" applyBorder="1" applyAlignment="1">
      <alignment horizontal="right" vertical="center" wrapText="1"/>
    </xf>
    <xf numFmtId="164" fontId="29" fillId="0" borderId="0" xfId="0" applyNumberFormat="1" applyFont="1" applyBorder="1" applyAlignment="1">
      <alignment horizontal="right" vertical="center" wrapText="1"/>
    </xf>
    <xf numFmtId="0" fontId="15" fillId="0" borderId="17" xfId="0" applyFont="1" applyBorder="1" applyAlignment="1">
      <alignment horizontal="left" wrapText="1" indent="2"/>
    </xf>
    <xf numFmtId="10" fontId="29" fillId="0" borderId="18" xfId="0" applyNumberFormat="1" applyFont="1" applyBorder="1" applyAlignment="1">
      <alignment horizontal="right" vertical="center" wrapText="1"/>
    </xf>
    <xf numFmtId="164" fontId="31" fillId="0" borderId="18" xfId="2" applyNumberFormat="1" applyFont="1" applyBorder="1" applyAlignment="1">
      <alignment horizontal="right" vertical="center"/>
    </xf>
    <xf numFmtId="164" fontId="31" fillId="0" borderId="18" xfId="2" applyNumberFormat="1" applyFont="1" applyBorder="1" applyAlignment="1">
      <alignment horizontal="right" vertical="center" wrapText="1"/>
    </xf>
    <xf numFmtId="164" fontId="31" fillId="0" borderId="19" xfId="0" applyNumberFormat="1" applyFont="1" applyBorder="1" applyAlignment="1">
      <alignment horizontal="right" vertical="center" wrapText="1"/>
    </xf>
    <xf numFmtId="166" fontId="11" fillId="2" borderId="34" xfId="0" applyNumberFormat="1" applyFont="1" applyFill="1" applyBorder="1"/>
    <xf numFmtId="166" fontId="14" fillId="3" borderId="2" xfId="0" applyNumberFormat="1" applyFont="1" applyFill="1" applyBorder="1"/>
    <xf numFmtId="166" fontId="14" fillId="3" borderId="0" xfId="0" applyNumberFormat="1" applyFont="1" applyFill="1" applyBorder="1"/>
    <xf numFmtId="164" fontId="26" fillId="3" borderId="5" xfId="0" applyNumberFormat="1" applyFont="1" applyFill="1" applyBorder="1"/>
    <xf numFmtId="164" fontId="26" fillId="3" borderId="0" xfId="0" applyNumberFormat="1" applyFont="1" applyFill="1" applyBorder="1"/>
    <xf numFmtId="164" fontId="26" fillId="3" borderId="4" xfId="0" applyNumberFormat="1" applyFont="1" applyFill="1" applyBorder="1"/>
    <xf numFmtId="166" fontId="13" fillId="0" borderId="2" xfId="0" applyNumberFormat="1" applyFont="1" applyBorder="1"/>
    <xf numFmtId="166" fontId="13" fillId="0" borderId="0" xfId="0" applyNumberFormat="1" applyFont="1" applyBorder="1" applyAlignment="1">
      <alignment vertical="center"/>
    </xf>
    <xf numFmtId="164" fontId="18" fillId="0" borderId="0" xfId="0" applyNumberFormat="1" applyFont="1" applyBorder="1" applyAlignment="1">
      <alignment vertical="center"/>
    </xf>
    <xf numFmtId="164" fontId="18" fillId="0" borderId="4" xfId="0" applyNumberFormat="1" applyFont="1" applyBorder="1" applyAlignment="1">
      <alignment vertical="center"/>
    </xf>
    <xf numFmtId="166" fontId="14" fillId="3" borderId="0" xfId="0" applyNumberFormat="1" applyFont="1" applyFill="1" applyBorder="1" applyAlignment="1">
      <alignment vertical="center"/>
    </xf>
    <xf numFmtId="164" fontId="26" fillId="3" borderId="0" xfId="0" applyNumberFormat="1" applyFont="1" applyFill="1" applyBorder="1" applyAlignment="1">
      <alignment vertical="center"/>
    </xf>
    <xf numFmtId="164" fontId="26" fillId="3" borderId="4" xfId="0" applyNumberFormat="1" applyFont="1" applyFill="1" applyBorder="1" applyAlignment="1">
      <alignment vertical="center"/>
    </xf>
    <xf numFmtId="166" fontId="15" fillId="0" borderId="2" xfId="0" applyNumberFormat="1" applyFont="1" applyBorder="1"/>
    <xf numFmtId="164" fontId="18" fillId="0" borderId="0" xfId="0" applyNumberFormat="1" applyFont="1" applyFill="1" applyBorder="1" applyAlignment="1">
      <alignment vertical="center"/>
    </xf>
    <xf numFmtId="166" fontId="13" fillId="0" borderId="0" xfId="0" applyNumberFormat="1" applyFont="1" applyFill="1" applyBorder="1" applyAlignment="1">
      <alignment vertical="center"/>
    </xf>
    <xf numFmtId="164" fontId="18" fillId="0" borderId="4" xfId="0" applyNumberFormat="1" applyFont="1" applyFill="1" applyBorder="1" applyAlignment="1">
      <alignment vertical="center"/>
    </xf>
    <xf numFmtId="166" fontId="15" fillId="0" borderId="7" xfId="0" applyNumberFormat="1" applyFont="1" applyBorder="1"/>
    <xf numFmtId="166" fontId="13" fillId="0" borderId="12" xfId="0" applyNumberFormat="1" applyFont="1" applyBorder="1" applyAlignment="1">
      <alignment vertical="center"/>
    </xf>
    <xf numFmtId="164" fontId="18" fillId="0" borderId="12" xfId="0" applyNumberFormat="1" applyFont="1" applyBorder="1" applyAlignment="1">
      <alignment vertical="center"/>
    </xf>
    <xf numFmtId="164" fontId="18" fillId="0" borderId="13" xfId="0" applyNumberFormat="1" applyFont="1" applyBorder="1" applyAlignment="1">
      <alignment vertical="center"/>
    </xf>
    <xf numFmtId="166" fontId="11" fillId="3" borderId="5" xfId="0" applyNumberFormat="1" applyFont="1" applyFill="1" applyBorder="1" applyAlignment="1">
      <alignment vertical="center"/>
    </xf>
    <xf numFmtId="164" fontId="39" fillId="3" borderId="0" xfId="0" applyNumberFormat="1" applyFont="1" applyFill="1" applyBorder="1" applyAlignment="1"/>
    <xf numFmtId="164" fontId="39" fillId="3" borderId="4" xfId="0" applyNumberFormat="1" applyFont="1" applyFill="1" applyBorder="1" applyAlignment="1"/>
    <xf numFmtId="166" fontId="15" fillId="0" borderId="0" xfId="0" applyNumberFormat="1" applyFont="1" applyBorder="1" applyAlignment="1">
      <alignment vertical="center"/>
    </xf>
    <xf numFmtId="164" fontId="40" fillId="0" borderId="0" xfId="0" applyNumberFormat="1" applyFont="1" applyBorder="1" applyAlignment="1"/>
    <xf numFmtId="164" fontId="40" fillId="0" borderId="4" xfId="0" applyNumberFormat="1" applyFont="1" applyBorder="1" applyAlignment="1"/>
    <xf numFmtId="166" fontId="11" fillId="3" borderId="0" xfId="0" applyNumberFormat="1" applyFont="1" applyFill="1" applyBorder="1" applyAlignment="1">
      <alignment vertical="center"/>
    </xf>
    <xf numFmtId="164" fontId="15" fillId="0" borderId="0" xfId="2" applyNumberFormat="1" applyFont="1"/>
    <xf numFmtId="166" fontId="15" fillId="0" borderId="12" xfId="0" applyNumberFormat="1" applyFont="1" applyBorder="1" applyAlignment="1">
      <alignment vertical="center"/>
    </xf>
    <xf numFmtId="0" fontId="42" fillId="4" borderId="3" xfId="0" applyFont="1" applyFill="1" applyBorder="1" applyAlignment="1">
      <alignment horizontal="center" wrapText="1"/>
    </xf>
    <xf numFmtId="0" fontId="42" fillId="4" borderId="32" xfId="0" applyFont="1" applyFill="1" applyBorder="1" applyAlignment="1">
      <alignment horizontal="center" wrapText="1"/>
    </xf>
    <xf numFmtId="0" fontId="43" fillId="5" borderId="15" xfId="0" applyFont="1" applyFill="1" applyBorder="1" applyAlignment="1">
      <alignment horizontal="justify" wrapText="1"/>
    </xf>
    <xf numFmtId="0" fontId="43" fillId="5" borderId="0" xfId="0" applyFont="1" applyFill="1" applyBorder="1" applyAlignment="1">
      <alignment horizontal="justify" wrapText="1"/>
    </xf>
    <xf numFmtId="0" fontId="43" fillId="5" borderId="16" xfId="0" applyFont="1" applyFill="1" applyBorder="1" applyAlignment="1">
      <alignment horizontal="justify" wrapText="1"/>
    </xf>
    <xf numFmtId="0" fontId="44" fillId="0" borderId="15" xfId="0" applyFont="1" applyBorder="1" applyAlignment="1">
      <alignment horizontal="justify" wrapText="1"/>
    </xf>
    <xf numFmtId="164" fontId="13" fillId="0" borderId="0" xfId="0" applyNumberFormat="1" applyFont="1" applyBorder="1" applyAlignment="1">
      <alignment vertical="center"/>
    </xf>
    <xf numFmtId="165" fontId="13" fillId="0" borderId="0" xfId="0" applyNumberFormat="1" applyFont="1" applyBorder="1" applyAlignment="1">
      <alignment vertical="center"/>
    </xf>
    <xf numFmtId="164" fontId="45" fillId="0" borderId="0" xfId="0" applyNumberFormat="1" applyFont="1" applyBorder="1" applyAlignment="1">
      <alignment horizontal="right" wrapText="1"/>
    </xf>
    <xf numFmtId="165" fontId="13" fillId="0" borderId="16" xfId="0" applyNumberFormat="1" applyFont="1" applyBorder="1" applyAlignment="1">
      <alignment vertical="center"/>
    </xf>
    <xf numFmtId="0" fontId="45" fillId="5" borderId="0" xfId="0" applyFont="1" applyFill="1" applyBorder="1" applyAlignment="1">
      <alignment horizontal="justify" wrapText="1"/>
    </xf>
    <xf numFmtId="0" fontId="46" fillId="5" borderId="0" xfId="0" applyFont="1" applyFill="1" applyBorder="1" applyAlignment="1">
      <alignment horizontal="justify" wrapText="1"/>
    </xf>
    <xf numFmtId="0" fontId="46" fillId="5" borderId="16" xfId="0" applyFont="1" applyFill="1" applyBorder="1" applyAlignment="1">
      <alignment horizontal="justify" wrapText="1"/>
    </xf>
    <xf numFmtId="164" fontId="45" fillId="0" borderId="0" xfId="0" applyNumberFormat="1" applyFont="1" applyFill="1" applyBorder="1" applyAlignment="1">
      <alignment horizontal="right" wrapText="1"/>
    </xf>
    <xf numFmtId="164" fontId="13" fillId="0" borderId="0" xfId="0" applyNumberFormat="1" applyFont="1" applyFill="1" applyBorder="1" applyAlignment="1">
      <alignment vertical="center"/>
    </xf>
    <xf numFmtId="0" fontId="44" fillId="0" borderId="17" xfId="0" applyFont="1" applyBorder="1" applyAlignment="1">
      <alignment horizontal="justify" wrapText="1"/>
    </xf>
    <xf numFmtId="164" fontId="13" fillId="0" borderId="18" xfId="0" applyNumberFormat="1" applyFont="1" applyBorder="1" applyAlignment="1">
      <alignment vertical="center"/>
    </xf>
    <xf numFmtId="165" fontId="13" fillId="0" borderId="18" xfId="0" applyNumberFormat="1" applyFont="1" applyBorder="1" applyAlignment="1">
      <alignment vertical="center"/>
    </xf>
    <xf numFmtId="164" fontId="45" fillId="0" borderId="18" xfId="0" applyNumberFormat="1" applyFont="1" applyBorder="1" applyAlignment="1">
      <alignment horizontal="right" wrapText="1"/>
    </xf>
    <xf numFmtId="165" fontId="13" fillId="0" borderId="19" xfId="0" applyNumberFormat="1" applyFont="1" applyBorder="1" applyAlignment="1">
      <alignment vertical="center"/>
    </xf>
    <xf numFmtId="0" fontId="11" fillId="5" borderId="33" xfId="0" applyFont="1" applyFill="1" applyBorder="1" applyAlignment="1">
      <alignment horizontal="left" vertical="center"/>
    </xf>
    <xf numFmtId="0" fontId="29" fillId="5" borderId="0" xfId="0" applyFont="1" applyFill="1" applyAlignment="1">
      <alignment horizontal="right" vertical="center" wrapText="1" indent="2"/>
    </xf>
    <xf numFmtId="165" fontId="15" fillId="5" borderId="0" xfId="0" applyNumberFormat="1" applyFont="1" applyFill="1" applyAlignment="1">
      <alignment horizontal="right" vertical="center" indent="2"/>
    </xf>
    <xf numFmtId="165" fontId="29" fillId="5" borderId="4" xfId="0" applyNumberFormat="1" applyFont="1" applyFill="1" applyBorder="1" applyAlignment="1">
      <alignment horizontal="right" vertical="center" wrapText="1" indent="2"/>
    </xf>
    <xf numFmtId="0" fontId="15" fillId="0" borderId="2" xfId="0" applyFont="1" applyBorder="1" applyAlignment="1">
      <alignment vertical="center"/>
    </xf>
    <xf numFmtId="165" fontId="11" fillId="0" borderId="0" xfId="0" applyNumberFormat="1" applyFont="1" applyBorder="1" applyAlignment="1">
      <alignment horizontal="right" vertical="center" indent="2"/>
    </xf>
    <xf numFmtId="165" fontId="11" fillId="0" borderId="4" xfId="0" applyNumberFormat="1" applyFont="1" applyBorder="1" applyAlignment="1">
      <alignment horizontal="right" vertical="center" indent="2"/>
    </xf>
    <xf numFmtId="165" fontId="15" fillId="0" borderId="0" xfId="0" applyNumberFormat="1" applyFont="1" applyBorder="1" applyAlignment="1">
      <alignment horizontal="right" vertical="center" indent="2"/>
    </xf>
    <xf numFmtId="164" fontId="16" fillId="0" borderId="0" xfId="2" applyNumberFormat="1" applyFont="1" applyBorder="1" applyAlignment="1">
      <alignment horizontal="right" vertical="center" indent="2"/>
    </xf>
    <xf numFmtId="164" fontId="16" fillId="0" borderId="4" xfId="2" applyNumberFormat="1" applyFont="1" applyBorder="1" applyAlignment="1">
      <alignment horizontal="right" vertical="center" indent="2"/>
    </xf>
    <xf numFmtId="0" fontId="11" fillId="5" borderId="15" xfId="0" applyFont="1" applyFill="1" applyBorder="1" applyAlignment="1">
      <alignment horizontal="left" vertical="center"/>
    </xf>
    <xf numFmtId="0" fontId="30" fillId="5" borderId="0" xfId="0" applyFont="1" applyFill="1" applyAlignment="1">
      <alignment horizontal="right" vertical="center" wrapText="1" indent="2"/>
    </xf>
    <xf numFmtId="0" fontId="15" fillId="5" borderId="0" xfId="0" applyFont="1" applyFill="1" applyAlignment="1">
      <alignment horizontal="right" vertical="center" indent="2"/>
    </xf>
    <xf numFmtId="0" fontId="30" fillId="5" borderId="4" xfId="0" applyFont="1" applyFill="1" applyBorder="1" applyAlignment="1">
      <alignment horizontal="right" vertical="center" wrapText="1" indent="2"/>
    </xf>
    <xf numFmtId="165" fontId="15" fillId="0" borderId="4" xfId="0" applyNumberFormat="1" applyFont="1" applyBorder="1" applyAlignment="1">
      <alignment horizontal="right" vertical="center" indent="2"/>
    </xf>
    <xf numFmtId="165" fontId="30" fillId="5" borderId="4" xfId="0" applyNumberFormat="1" applyFont="1" applyFill="1" applyBorder="1" applyAlignment="1">
      <alignment horizontal="right" vertical="center" wrapText="1" indent="2"/>
    </xf>
    <xf numFmtId="0" fontId="15" fillId="0" borderId="7" xfId="0" applyFont="1" applyBorder="1" applyAlignment="1">
      <alignment vertical="center"/>
    </xf>
    <xf numFmtId="165" fontId="15" fillId="0" borderId="12" xfId="0" applyNumberFormat="1" applyFont="1" applyBorder="1" applyAlignment="1">
      <alignment horizontal="right" vertical="center" indent="2"/>
    </xf>
    <xf numFmtId="165" fontId="15" fillId="0" borderId="13" xfId="0" applyNumberFormat="1" applyFont="1" applyBorder="1" applyAlignment="1">
      <alignment horizontal="right" vertical="center" indent="2"/>
    </xf>
    <xf numFmtId="165" fontId="11" fillId="0" borderId="0" xfId="0" applyNumberFormat="1" applyFont="1" applyBorder="1" applyAlignment="1">
      <alignment horizontal="right" indent="2"/>
    </xf>
    <xf numFmtId="165" fontId="11" fillId="0" borderId="4" xfId="0" applyNumberFormat="1" applyFont="1" applyBorder="1" applyAlignment="1">
      <alignment horizontal="right" indent="2"/>
    </xf>
    <xf numFmtId="165" fontId="15" fillId="0" borderId="0" xfId="0" applyNumberFormat="1" applyFont="1" applyBorder="1" applyAlignment="1">
      <alignment horizontal="right" indent="2"/>
    </xf>
    <xf numFmtId="164" fontId="16" fillId="0" borderId="0" xfId="2" applyNumberFormat="1" applyFont="1" applyBorder="1" applyAlignment="1">
      <alignment horizontal="right" indent="2"/>
    </xf>
    <xf numFmtId="164" fontId="16" fillId="0" borderId="4" xfId="2" applyNumberFormat="1" applyFont="1" applyBorder="1" applyAlignment="1">
      <alignment horizontal="right" indent="2"/>
    </xf>
    <xf numFmtId="0" fontId="29" fillId="5" borderId="0" xfId="0" applyFont="1" applyFill="1" applyAlignment="1">
      <alignment horizontal="right" wrapText="1" indent="2"/>
    </xf>
    <xf numFmtId="0" fontId="15" fillId="5" borderId="0" xfId="0" applyFont="1" applyFill="1" applyAlignment="1">
      <alignment horizontal="right" indent="2"/>
    </xf>
    <xf numFmtId="0" fontId="29" fillId="5" borderId="4" xfId="0" applyFont="1" applyFill="1" applyBorder="1" applyAlignment="1">
      <alignment horizontal="right" wrapText="1" indent="2"/>
    </xf>
    <xf numFmtId="165" fontId="15" fillId="0" borderId="4" xfId="0" applyNumberFormat="1" applyFont="1" applyBorder="1" applyAlignment="1">
      <alignment horizontal="right" indent="2"/>
    </xf>
    <xf numFmtId="165" fontId="15" fillId="0" borderId="12" xfId="0" applyNumberFormat="1" applyFont="1" applyBorder="1" applyAlignment="1">
      <alignment horizontal="right" indent="2"/>
    </xf>
    <xf numFmtId="165" fontId="15" fillId="0" borderId="13" xfId="0" applyNumberFormat="1" applyFont="1" applyBorder="1" applyAlignment="1">
      <alignment horizontal="right" indent="2"/>
    </xf>
    <xf numFmtId="166" fontId="15" fillId="0" borderId="33" xfId="0" applyNumberFormat="1" applyFont="1" applyBorder="1"/>
    <xf numFmtId="166" fontId="15" fillId="0" borderId="5" xfId="0" applyNumberFormat="1" applyFont="1" applyBorder="1"/>
    <xf numFmtId="164" fontId="16" fillId="0" borderId="16" xfId="2" applyNumberFormat="1" applyFont="1" applyBorder="1" applyProtection="1"/>
    <xf numFmtId="166" fontId="15" fillId="0" borderId="15" xfId="0" applyNumberFormat="1" applyFont="1" applyBorder="1"/>
    <xf numFmtId="166" fontId="15" fillId="0" borderId="0" xfId="0" applyNumberFormat="1" applyFont="1" applyBorder="1"/>
    <xf numFmtId="166" fontId="15" fillId="0" borderId="12" xfId="0" applyNumberFormat="1" applyFont="1" applyBorder="1"/>
    <xf numFmtId="164" fontId="16" fillId="0" borderId="37" xfId="2" applyNumberFormat="1" applyFont="1" applyBorder="1" applyProtection="1"/>
    <xf numFmtId="166" fontId="15" fillId="0" borderId="18" xfId="0" applyNumberFormat="1" applyFont="1" applyBorder="1"/>
    <xf numFmtId="164" fontId="16" fillId="0" borderId="19" xfId="2" applyNumberFormat="1" applyFont="1" applyBorder="1" applyProtection="1"/>
    <xf numFmtId="166" fontId="15" fillId="0" borderId="17" xfId="0" applyNumberFormat="1" applyFont="1" applyBorder="1" applyAlignment="1">
      <alignment horizontal="right"/>
    </xf>
    <xf numFmtId="0" fontId="5" fillId="0" borderId="0" xfId="0" applyFont="1" applyAlignment="1">
      <alignment horizontal="left"/>
    </xf>
    <xf numFmtId="0" fontId="15" fillId="0" borderId="17" xfId="0" applyFont="1" applyBorder="1" applyAlignment="1">
      <alignment horizontal="left" indent="2"/>
    </xf>
    <xf numFmtId="164" fontId="31" fillId="0" borderId="18" xfId="0" applyNumberFormat="1" applyFont="1" applyBorder="1" applyAlignment="1">
      <alignment horizontal="right" vertical="center" wrapText="1"/>
    </xf>
    <xf numFmtId="0" fontId="15" fillId="5" borderId="0" xfId="0" applyFont="1" applyFill="1" applyBorder="1" applyAlignment="1">
      <alignment horizontal="right"/>
    </xf>
    <xf numFmtId="3" fontId="29" fillId="0" borderId="0" xfId="0" applyNumberFormat="1" applyFont="1" applyBorder="1" applyAlignment="1">
      <alignment horizontal="right"/>
    </xf>
    <xf numFmtId="10" fontId="29" fillId="0" borderId="18" xfId="0" applyNumberFormat="1" applyFont="1" applyBorder="1" applyAlignment="1">
      <alignment horizontal="right" wrapText="1"/>
    </xf>
    <xf numFmtId="164" fontId="31" fillId="0" borderId="18" xfId="2" applyNumberFormat="1" applyFont="1" applyBorder="1" applyAlignment="1">
      <alignment horizontal="right"/>
    </xf>
    <xf numFmtId="164" fontId="31" fillId="0" borderId="18" xfId="2" applyNumberFormat="1" applyFont="1" applyBorder="1" applyAlignment="1">
      <alignment horizontal="right" wrapText="1"/>
    </xf>
    <xf numFmtId="164" fontId="31" fillId="0" borderId="19" xfId="2" applyNumberFormat="1" applyFont="1" applyBorder="1" applyAlignment="1">
      <alignment horizontal="right" wrapText="1"/>
    </xf>
    <xf numFmtId="164" fontId="29" fillId="0" borderId="18" xfId="0" applyNumberFormat="1" applyFont="1" applyBorder="1" applyAlignment="1">
      <alignment horizontal="right" wrapText="1"/>
    </xf>
    <xf numFmtId="166" fontId="11" fillId="2" borderId="8" xfId="0" applyNumberFormat="1" applyFont="1" applyFill="1" applyBorder="1"/>
    <xf numFmtId="166" fontId="11" fillId="3" borderId="0" xfId="0" applyNumberFormat="1" applyFont="1" applyFill="1" applyBorder="1"/>
    <xf numFmtId="164" fontId="39" fillId="3" borderId="43" xfId="0" applyNumberFormat="1" applyFont="1" applyFill="1" applyBorder="1"/>
    <xf numFmtId="164" fontId="39" fillId="3" borderId="0" xfId="0" applyNumberFormat="1" applyFont="1" applyFill="1" applyBorder="1"/>
    <xf numFmtId="164" fontId="39" fillId="3" borderId="4" xfId="0" applyNumberFormat="1" applyFont="1" applyFill="1" applyBorder="1"/>
    <xf numFmtId="164" fontId="40" fillId="0" borderId="0" xfId="0" applyNumberFormat="1" applyFont="1" applyBorder="1" applyAlignment="1">
      <alignment vertical="center"/>
    </xf>
    <xf numFmtId="164" fontId="40" fillId="0" borderId="4" xfId="0" applyNumberFormat="1" applyFont="1" applyBorder="1" applyAlignment="1">
      <alignment vertical="center"/>
    </xf>
    <xf numFmtId="166" fontId="13" fillId="0" borderId="7" xfId="0" applyNumberFormat="1" applyFont="1" applyBorder="1"/>
    <xf numFmtId="164" fontId="39" fillId="3" borderId="5" xfId="0" applyNumberFormat="1" applyFont="1" applyFill="1" applyBorder="1"/>
    <xf numFmtId="164" fontId="39" fillId="3" borderId="6" xfId="0" applyNumberFormat="1" applyFont="1" applyFill="1" applyBorder="1"/>
    <xf numFmtId="0" fontId="12" fillId="2" borderId="35" xfId="0" applyNumberFormat="1" applyFont="1" applyFill="1" applyBorder="1" applyAlignment="1">
      <alignment horizontal="center"/>
    </xf>
    <xf numFmtId="166" fontId="11" fillId="0" borderId="0" xfId="0" applyNumberFormat="1" applyFont="1" applyBorder="1" applyAlignment="1">
      <alignment vertical="center"/>
    </xf>
    <xf numFmtId="164" fontId="39" fillId="0" borderId="0" xfId="0" applyNumberFormat="1" applyFont="1" applyBorder="1" applyAlignment="1">
      <alignment vertical="center"/>
    </xf>
    <xf numFmtId="166" fontId="29" fillId="0" borderId="0" xfId="0" applyNumberFormat="1" applyFont="1" applyBorder="1" applyAlignment="1">
      <alignment horizontal="right" vertical="center" wrapText="1"/>
    </xf>
    <xf numFmtId="0" fontId="29" fillId="0" borderId="4" xfId="0" applyFont="1" applyBorder="1" applyAlignment="1">
      <alignment horizontal="right" vertical="center" wrapText="1"/>
    </xf>
    <xf numFmtId="0" fontId="29" fillId="0" borderId="0" xfId="0" applyFont="1" applyBorder="1" applyAlignment="1">
      <alignment horizontal="right" vertical="center" wrapText="1"/>
    </xf>
    <xf numFmtId="0" fontId="11" fillId="5" borderId="0" xfId="0" applyFont="1" applyFill="1" applyBorder="1" applyAlignment="1">
      <alignment horizontal="left" vertical="center"/>
    </xf>
    <xf numFmtId="0" fontId="11" fillId="5" borderId="4" xfId="0" applyFont="1" applyFill="1" applyBorder="1" applyAlignment="1">
      <alignment horizontal="left" vertical="center"/>
    </xf>
    <xf numFmtId="166" fontId="15" fillId="0" borderId="4" xfId="0" applyNumberFormat="1" applyFont="1" applyBorder="1" applyAlignment="1">
      <alignment vertical="center"/>
    </xf>
    <xf numFmtId="0" fontId="11" fillId="0" borderId="7" xfId="0" applyFont="1" applyBorder="1" applyAlignment="1">
      <alignment horizontal="right" indent="1"/>
    </xf>
    <xf numFmtId="0" fontId="15" fillId="0" borderId="7" xfId="0" applyFont="1" applyBorder="1" applyAlignment="1">
      <alignment horizontal="right" indent="1"/>
    </xf>
    <xf numFmtId="166" fontId="15" fillId="0" borderId="8" xfId="0" applyNumberFormat="1" applyFont="1" applyBorder="1" applyAlignment="1">
      <alignment vertical="center"/>
    </xf>
    <xf numFmtId="166" fontId="15" fillId="0" borderId="9" xfId="0" applyNumberFormat="1" applyFont="1" applyBorder="1" applyAlignment="1">
      <alignment vertical="center"/>
    </xf>
    <xf numFmtId="0" fontId="29" fillId="0" borderId="4" xfId="0" applyFont="1" applyBorder="1" applyAlignment="1">
      <alignment horizontal="right" vertical="center" wrapText="1" indent="1"/>
    </xf>
    <xf numFmtId="0" fontId="15" fillId="0" borderId="2" xfId="0" applyFont="1" applyBorder="1" applyAlignment="1">
      <alignment horizontal="left" indent="3"/>
    </xf>
    <xf numFmtId="0" fontId="31" fillId="0" borderId="0" xfId="0" applyFont="1" applyBorder="1" applyAlignment="1">
      <alignment horizontal="right" vertical="center" indent="1"/>
    </xf>
    <xf numFmtId="164" fontId="31" fillId="0" borderId="4" xfId="0" applyNumberFormat="1" applyFont="1" applyBorder="1" applyAlignment="1">
      <alignment horizontal="right" vertical="center" wrapText="1" indent="1"/>
    </xf>
    <xf numFmtId="0" fontId="15" fillId="5" borderId="0" xfId="0" applyFont="1" applyFill="1" applyBorder="1" applyAlignment="1">
      <alignment horizontal="right" vertical="center" indent="1"/>
    </xf>
    <xf numFmtId="0" fontId="30" fillId="5" borderId="0" xfId="0" applyFont="1" applyFill="1" applyBorder="1" applyAlignment="1">
      <alignment horizontal="right" vertical="center" wrapText="1" indent="1"/>
    </xf>
    <xf numFmtId="0" fontId="30" fillId="5" borderId="4" xfId="0" applyFont="1" applyFill="1" applyBorder="1" applyAlignment="1">
      <alignment horizontal="right" vertical="center" wrapText="1" indent="1"/>
    </xf>
    <xf numFmtId="0" fontId="31" fillId="0" borderId="12" xfId="0" applyFont="1" applyBorder="1" applyAlignment="1">
      <alignment horizontal="right" vertical="center" indent="1"/>
    </xf>
    <xf numFmtId="164" fontId="31" fillId="0" borderId="12" xfId="0" applyNumberFormat="1" applyFont="1" applyBorder="1" applyAlignment="1">
      <alignment horizontal="right" vertical="center" wrapText="1" indent="1"/>
    </xf>
    <xf numFmtId="164" fontId="31" fillId="0" borderId="13" xfId="0" applyNumberFormat="1" applyFont="1" applyBorder="1" applyAlignment="1">
      <alignment horizontal="right" vertical="center" wrapText="1" indent="1"/>
    </xf>
    <xf numFmtId="0" fontId="29" fillId="0" borderId="12" xfId="0" applyFont="1" applyBorder="1" applyAlignment="1">
      <alignment horizontal="right" vertical="center"/>
    </xf>
    <xf numFmtId="164" fontId="31" fillId="6" borderId="12" xfId="2" applyNumberFormat="1" applyFont="1" applyFill="1" applyBorder="1" applyAlignment="1">
      <alignment horizontal="right" vertical="center" wrapText="1"/>
    </xf>
    <xf numFmtId="164" fontId="31" fillId="0" borderId="13" xfId="0" applyNumberFormat="1" applyFont="1" applyBorder="1" applyAlignment="1">
      <alignment horizontal="right" vertical="center" wrapText="1"/>
    </xf>
    <xf numFmtId="0" fontId="14" fillId="3" borderId="57" xfId="0" applyFont="1" applyFill="1" applyBorder="1" applyAlignment="1">
      <alignment horizontal="center" vertical="center"/>
    </xf>
    <xf numFmtId="0" fontId="15" fillId="0" borderId="7" xfId="0" applyFont="1" applyFill="1" applyBorder="1" applyAlignment="1">
      <alignment horizontal="right"/>
    </xf>
    <xf numFmtId="0" fontId="14" fillId="3" borderId="7" xfId="0" applyFont="1" applyFill="1" applyBorder="1" applyAlignment="1">
      <alignment horizontal="center" wrapText="1"/>
    </xf>
    <xf numFmtId="0" fontId="12" fillId="2" borderId="3" xfId="3" applyNumberFormat="1" applyFont="1" applyFill="1" applyBorder="1" applyAlignment="1">
      <alignment horizontal="center" vertical="center" wrapText="1"/>
    </xf>
    <xf numFmtId="0" fontId="12" fillId="2" borderId="14" xfId="3" applyNumberFormat="1" applyFont="1" applyFill="1" applyBorder="1" applyAlignment="1">
      <alignment horizontal="center" vertical="center" wrapText="1"/>
    </xf>
    <xf numFmtId="0" fontId="14" fillId="3" borderId="53" xfId="0" applyFont="1" applyFill="1" applyBorder="1" applyAlignment="1">
      <alignment horizontal="left" indent="1"/>
    </xf>
    <xf numFmtId="168" fontId="14" fillId="3" borderId="53" xfId="0" applyNumberFormat="1" applyFont="1" applyFill="1" applyBorder="1" applyAlignment="1">
      <alignment horizontal="center"/>
    </xf>
    <xf numFmtId="168" fontId="14" fillId="3" borderId="53" xfId="0" applyNumberFormat="1" applyFont="1" applyFill="1" applyBorder="1" applyAlignment="1">
      <alignment horizontal="center" wrapText="1"/>
    </xf>
    <xf numFmtId="3" fontId="15" fillId="0" borderId="4" xfId="0" applyNumberFormat="1" applyFont="1" applyBorder="1"/>
    <xf numFmtId="164" fontId="13" fillId="0" borderId="53" xfId="0" applyNumberFormat="1" applyFont="1" applyFill="1" applyBorder="1" applyAlignment="1"/>
    <xf numFmtId="0" fontId="13" fillId="0" borderId="54" xfId="0" applyFont="1" applyFill="1" applyBorder="1" applyAlignment="1">
      <alignment horizontal="left" indent="2"/>
    </xf>
    <xf numFmtId="164" fontId="13" fillId="0" borderId="54" xfId="0" applyNumberFormat="1" applyFont="1" applyFill="1" applyBorder="1" applyAlignment="1"/>
    <xf numFmtId="0" fontId="15" fillId="2" borderId="0" xfId="0" applyFont="1" applyFill="1"/>
    <xf numFmtId="0" fontId="15" fillId="4" borderId="1" xfId="0" applyFont="1" applyFill="1" applyBorder="1"/>
    <xf numFmtId="0" fontId="12" fillId="4" borderId="62" xfId="0" applyFont="1" applyFill="1" applyBorder="1" applyAlignment="1">
      <alignment horizontal="center" wrapText="1"/>
    </xf>
    <xf numFmtId="0" fontId="12" fillId="4" borderId="60" xfId="0" applyFont="1" applyFill="1" applyBorder="1" applyAlignment="1">
      <alignment horizontal="center"/>
    </xf>
    <xf numFmtId="0" fontId="12" fillId="4" borderId="46" xfId="0" applyFont="1" applyFill="1" applyBorder="1" applyAlignment="1">
      <alignment horizontal="center"/>
    </xf>
    <xf numFmtId="0" fontId="15" fillId="0" borderId="0" xfId="0" applyFont="1" applyBorder="1" applyAlignment="1">
      <alignment horizontal="right" wrapText="1"/>
    </xf>
    <xf numFmtId="0" fontId="11" fillId="7" borderId="12" xfId="0" applyFont="1" applyFill="1" applyBorder="1" applyAlignment="1">
      <alignment horizontal="right" vertical="center" wrapText="1"/>
    </xf>
    <xf numFmtId="168" fontId="24" fillId="7" borderId="13" xfId="4" applyNumberFormat="1" applyFont="1" applyFill="1" applyBorder="1" applyAlignment="1">
      <alignment vertical="center"/>
    </xf>
    <xf numFmtId="0" fontId="11" fillId="7" borderId="0" xfId="0" applyFont="1" applyFill="1" applyBorder="1" applyAlignment="1">
      <alignment horizontal="left" wrapText="1"/>
    </xf>
    <xf numFmtId="168" fontId="13" fillId="0" borderId="0" xfId="4" applyNumberFormat="1" applyFont="1" applyFill="1" applyBorder="1"/>
    <xf numFmtId="168" fontId="13" fillId="0" borderId="12" xfId="4" applyNumberFormat="1" applyFont="1" applyFill="1" applyBorder="1"/>
    <xf numFmtId="168" fontId="13" fillId="0" borderId="13" xfId="4" applyNumberFormat="1" applyFont="1" applyFill="1" applyBorder="1"/>
    <xf numFmtId="168" fontId="14" fillId="7" borderId="0" xfId="4" applyNumberFormat="1" applyFont="1" applyFill="1" applyBorder="1"/>
    <xf numFmtId="168" fontId="24" fillId="7" borderId="12" xfId="4" applyNumberFormat="1" applyFont="1" applyFill="1" applyBorder="1" applyAlignment="1">
      <alignment vertical="center"/>
    </xf>
    <xf numFmtId="0" fontId="12" fillId="2" borderId="62" xfId="0" applyFont="1" applyFill="1" applyBorder="1" applyAlignment="1">
      <alignment horizontal="center"/>
    </xf>
    <xf numFmtId="164" fontId="18" fillId="0" borderId="0" xfId="0" applyNumberFormat="1" applyFont="1" applyBorder="1" applyAlignment="1"/>
    <xf numFmtId="164" fontId="18" fillId="0" borderId="4" xfId="0" applyNumberFormat="1" applyFont="1" applyBorder="1" applyAlignment="1"/>
    <xf numFmtId="164" fontId="26" fillId="3" borderId="0" xfId="0" applyNumberFormat="1" applyFont="1" applyFill="1" applyBorder="1" applyAlignment="1"/>
    <xf numFmtId="164" fontId="26" fillId="3" borderId="4" xfId="0" applyNumberFormat="1" applyFont="1" applyFill="1" applyBorder="1" applyAlignment="1"/>
    <xf numFmtId="164" fontId="18" fillId="0" borderId="4" xfId="0" applyNumberFormat="1" applyFont="1" applyFill="1" applyBorder="1" applyAlignment="1"/>
    <xf numFmtId="164" fontId="18" fillId="0" borderId="0" xfId="0" applyNumberFormat="1" applyFont="1" applyFill="1" applyBorder="1" applyAlignment="1"/>
    <xf numFmtId="164" fontId="18" fillId="0" borderId="12" xfId="0" applyNumberFormat="1" applyFont="1" applyBorder="1" applyAlignment="1"/>
    <xf numFmtId="164" fontId="18" fillId="0" borderId="13" xfId="0" applyNumberFormat="1" applyFont="1" applyBorder="1" applyAlignment="1"/>
    <xf numFmtId="164" fontId="18" fillId="0" borderId="44" xfId="0" applyNumberFormat="1" applyFont="1" applyBorder="1" applyAlignment="1">
      <alignment vertical="center"/>
    </xf>
    <xf numFmtId="164" fontId="26" fillId="3" borderId="44" xfId="0" applyNumberFormat="1" applyFont="1" applyFill="1" applyBorder="1"/>
    <xf numFmtId="164" fontId="18" fillId="0" borderId="45" xfId="0" applyNumberFormat="1" applyFont="1" applyBorder="1" applyAlignment="1">
      <alignment vertical="center"/>
    </xf>
    <xf numFmtId="0" fontId="9" fillId="0" borderId="0" xfId="0" applyFont="1"/>
    <xf numFmtId="0" fontId="2" fillId="0" borderId="0" xfId="0" applyFont="1"/>
    <xf numFmtId="166" fontId="13" fillId="0" borderId="0" xfId="0" applyNumberFormat="1" applyFont="1" applyBorder="1" applyAlignment="1">
      <alignment horizontal="right" vertical="center" wrapText="1"/>
    </xf>
    <xf numFmtId="166" fontId="13" fillId="0" borderId="4" xfId="0" applyNumberFormat="1" applyFont="1" applyBorder="1" applyAlignment="1">
      <alignment vertical="center"/>
    </xf>
    <xf numFmtId="166" fontId="13" fillId="0" borderId="12" xfId="0" applyNumberFormat="1" applyFont="1" applyBorder="1" applyAlignment="1">
      <alignment horizontal="right" vertical="center" wrapText="1"/>
    </xf>
    <xf numFmtId="166" fontId="13" fillId="0" borderId="13" xfId="0" applyNumberFormat="1" applyFont="1" applyBorder="1" applyAlignment="1">
      <alignment vertical="center"/>
    </xf>
    <xf numFmtId="0" fontId="12" fillId="4" borderId="42" xfId="0" applyFont="1" applyFill="1" applyBorder="1" applyAlignment="1">
      <alignment horizontal="center"/>
    </xf>
    <xf numFmtId="164" fontId="18" fillId="0" borderId="13" xfId="2" applyNumberFormat="1" applyFont="1" applyBorder="1" applyAlignment="1">
      <alignment vertical="center"/>
    </xf>
    <xf numFmtId="168" fontId="15" fillId="0" borderId="0" xfId="0" applyNumberFormat="1" applyFont="1"/>
    <xf numFmtId="0" fontId="12" fillId="4" borderId="41" xfId="0" applyFont="1" applyFill="1" applyBorder="1" applyAlignment="1">
      <alignment horizontal="center"/>
    </xf>
    <xf numFmtId="0" fontId="13" fillId="0" borderId="2" xfId="0" applyFont="1" applyFill="1" applyBorder="1" applyAlignment="1">
      <alignment horizontal="right"/>
    </xf>
    <xf numFmtId="168" fontId="15" fillId="0" borderId="9" xfId="0" applyNumberFormat="1" applyFont="1" applyFill="1" applyBorder="1" applyAlignment="1">
      <alignment horizontal="right"/>
    </xf>
    <xf numFmtId="0" fontId="13" fillId="0" borderId="0" xfId="0" applyFont="1" applyFill="1" applyBorder="1" applyAlignment="1">
      <alignment horizontal="right"/>
    </xf>
    <xf numFmtId="164" fontId="15" fillId="0" borderId="9" xfId="2" applyNumberFormat="1" applyFont="1" applyFill="1" applyBorder="1" applyAlignment="1">
      <alignment horizontal="right"/>
    </xf>
    <xf numFmtId="0" fontId="13" fillId="0" borderId="12" xfId="0" applyFont="1" applyFill="1" applyBorder="1" applyAlignment="1">
      <alignment horizontal="right"/>
    </xf>
    <xf numFmtId="164" fontId="15" fillId="0" borderId="12" xfId="2" applyNumberFormat="1" applyFont="1" applyFill="1" applyBorder="1" applyAlignment="1">
      <alignment horizontal="right"/>
    </xf>
    <xf numFmtId="0" fontId="12" fillId="4" borderId="41" xfId="0" applyFont="1" applyFill="1" applyBorder="1" applyAlignment="1">
      <alignment horizontal="center"/>
    </xf>
    <xf numFmtId="168" fontId="0" fillId="0" borderId="0" xfId="0" applyNumberFormat="1" applyFont="1" applyAlignment="1">
      <alignment wrapText="1"/>
    </xf>
    <xf numFmtId="0" fontId="1" fillId="0" borderId="0" xfId="1" applyAlignment="1" applyProtection="1"/>
    <xf numFmtId="0" fontId="17" fillId="0" borderId="0" xfId="1" applyFont="1" applyAlignment="1" applyProtection="1">
      <alignment horizontal="center"/>
    </xf>
    <xf numFmtId="0" fontId="5" fillId="0" borderId="0" xfId="0" applyFont="1" applyAlignment="1">
      <alignment horizontal="justify"/>
    </xf>
    <xf numFmtId="0" fontId="5" fillId="0" borderId="0" xfId="0" applyFont="1" applyAlignment="1">
      <alignment horizontal="justify" wrapText="1"/>
    </xf>
    <xf numFmtId="0" fontId="0" fillId="0" borderId="0" xfId="0" applyFont="1" applyAlignment="1">
      <alignment horizontal="justify" wrapText="1"/>
    </xf>
    <xf numFmtId="0" fontId="12" fillId="2" borderId="4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7" fillId="0" borderId="0" xfId="1" applyFont="1" applyAlignment="1" applyProtection="1">
      <alignment horizontal="center" wrapText="1"/>
    </xf>
    <xf numFmtId="166" fontId="12" fillId="2" borderId="35" xfId="0" applyNumberFormat="1" applyFont="1" applyFill="1" applyBorder="1" applyAlignment="1">
      <alignment horizontal="center"/>
    </xf>
    <xf numFmtId="166" fontId="12" fillId="2" borderId="36" xfId="0" applyNumberFormat="1" applyFont="1" applyFill="1" applyBorder="1" applyAlignment="1">
      <alignment horizontal="center"/>
    </xf>
    <xf numFmtId="166" fontId="12" fillId="2" borderId="8" xfId="0" applyNumberFormat="1" applyFont="1" applyFill="1" applyBorder="1" applyAlignment="1">
      <alignment horizontal="center"/>
    </xf>
    <xf numFmtId="166" fontId="12" fillId="2" borderId="9" xfId="0" applyNumberFormat="1" applyFont="1" applyFill="1" applyBorder="1" applyAlignment="1">
      <alignment horizontal="center"/>
    </xf>
    <xf numFmtId="0" fontId="12" fillId="2" borderId="35" xfId="0" applyNumberFormat="1" applyFont="1" applyFill="1" applyBorder="1" applyAlignment="1">
      <alignment horizontal="center"/>
    </xf>
    <xf numFmtId="0" fontId="12" fillId="2" borderId="36" xfId="0" applyNumberFormat="1" applyFont="1" applyFill="1" applyBorder="1" applyAlignment="1">
      <alignment horizontal="center"/>
    </xf>
    <xf numFmtId="0" fontId="12" fillId="2" borderId="8" xfId="0" applyNumberFormat="1" applyFont="1" applyFill="1" applyBorder="1" applyAlignment="1">
      <alignment horizontal="center"/>
    </xf>
    <xf numFmtId="0" fontId="12" fillId="2" borderId="9" xfId="0" applyNumberFormat="1" applyFont="1" applyFill="1" applyBorder="1" applyAlignment="1">
      <alignment horizontal="center"/>
    </xf>
    <xf numFmtId="0" fontId="42" fillId="4" borderId="29" xfId="0" applyFont="1" applyFill="1" applyBorder="1" applyAlignment="1">
      <alignment horizontal="center" wrapText="1"/>
    </xf>
    <xf numFmtId="0" fontId="42" fillId="4" borderId="30" xfId="0" applyFont="1" applyFill="1" applyBorder="1" applyAlignment="1">
      <alignment horizontal="center" wrapText="1"/>
    </xf>
    <xf numFmtId="0" fontId="7" fillId="0" borderId="0" xfId="0" applyFont="1" applyFill="1" applyBorder="1" applyAlignment="1">
      <alignment horizontal="left" wrapText="1"/>
    </xf>
    <xf numFmtId="0" fontId="41" fillId="4" borderId="28" xfId="0" applyFont="1" applyFill="1" applyBorder="1" applyAlignment="1">
      <alignment horizontal="justify" wrapText="1"/>
    </xf>
    <xf numFmtId="0" fontId="41" fillId="4" borderId="31" xfId="0" applyFont="1" applyFill="1" applyBorder="1" applyAlignment="1">
      <alignment horizontal="justify" wrapText="1"/>
    </xf>
    <xf numFmtId="0" fontId="12" fillId="4" borderId="41" xfId="0" applyFont="1" applyFill="1" applyBorder="1" applyAlignment="1">
      <alignment horizontal="center" wrapText="1"/>
    </xf>
    <xf numFmtId="0" fontId="12" fillId="4" borderId="41" xfId="0" applyFont="1" applyFill="1" applyBorder="1" applyAlignment="1">
      <alignment horizontal="center"/>
    </xf>
    <xf numFmtId="0" fontId="5" fillId="0" borderId="0" xfId="0" applyFont="1" applyAlignment="1">
      <alignment horizontal="left" wrapText="1"/>
    </xf>
    <xf numFmtId="0" fontId="12" fillId="4" borderId="55" xfId="0" applyFont="1" applyFill="1" applyBorder="1" applyAlignment="1">
      <alignment horizontal="center" wrapText="1"/>
    </xf>
    <xf numFmtId="0" fontId="12" fillId="4" borderId="56" xfId="0" applyFont="1" applyFill="1" applyBorder="1" applyAlignment="1">
      <alignment horizontal="center" wrapText="1"/>
    </xf>
    <xf numFmtId="0" fontId="12" fillId="4" borderId="55" xfId="0" applyFont="1" applyFill="1" applyBorder="1" applyAlignment="1">
      <alignment horizontal="center"/>
    </xf>
    <xf numFmtId="0" fontId="12" fillId="4" borderId="56" xfId="0" applyFont="1" applyFill="1" applyBorder="1" applyAlignment="1">
      <alignment horizontal="center"/>
    </xf>
    <xf numFmtId="0" fontId="5" fillId="0" borderId="0" xfId="0" applyFont="1" applyFill="1" applyAlignment="1">
      <alignment horizontal="justify" wrapText="1"/>
    </xf>
    <xf numFmtId="0" fontId="5" fillId="0" borderId="0" xfId="0" applyFont="1" applyAlignment="1">
      <alignment horizontal="left" wrapText="1" indent="3"/>
    </xf>
    <xf numFmtId="0" fontId="12" fillId="2" borderId="60" xfId="0" applyFont="1" applyFill="1" applyBorder="1" applyAlignment="1">
      <alignment horizontal="center"/>
    </xf>
    <xf numFmtId="0" fontId="12" fillId="2" borderId="0" xfId="0" applyFont="1" applyFill="1" applyBorder="1" applyAlignment="1">
      <alignment horizontal="center"/>
    </xf>
    <xf numFmtId="0" fontId="12" fillId="2" borderId="61" xfId="0" applyFont="1" applyFill="1" applyBorder="1" applyAlignment="1">
      <alignment horizontal="center"/>
    </xf>
    <xf numFmtId="0" fontId="12" fillId="2" borderId="0" xfId="0" applyFont="1" applyFill="1" applyAlignment="1">
      <alignment horizontal="center"/>
    </xf>
    <xf numFmtId="0" fontId="5" fillId="0" borderId="0" xfId="0" applyFont="1" applyFill="1" applyAlignment="1">
      <alignment horizontal="left"/>
    </xf>
    <xf numFmtId="0" fontId="12" fillId="2" borderId="62" xfId="3" applyNumberFormat="1" applyFont="1" applyFill="1" applyBorder="1" applyAlignment="1">
      <alignment horizontal="center" vertical="center" wrapText="1"/>
    </xf>
    <xf numFmtId="0" fontId="12" fillId="2" borderId="63" xfId="3" applyNumberFormat="1" applyFont="1" applyFill="1" applyBorder="1" applyAlignment="1">
      <alignment horizontal="center" vertical="center" wrapText="1"/>
    </xf>
    <xf numFmtId="0" fontId="12" fillId="2" borderId="59" xfId="0" applyFont="1" applyFill="1" applyBorder="1" applyAlignment="1">
      <alignment horizontal="center"/>
    </xf>
    <xf numFmtId="0" fontId="12" fillId="2" borderId="5" xfId="0" applyFont="1" applyFill="1" applyBorder="1" applyAlignment="1">
      <alignment horizontal="center"/>
    </xf>
    <xf numFmtId="0" fontId="12" fillId="2" borderId="64" xfId="0" applyFont="1" applyFill="1" applyBorder="1" applyAlignment="1">
      <alignment horizontal="center"/>
    </xf>
    <xf numFmtId="0" fontId="12" fillId="2" borderId="6" xfId="0" applyFont="1" applyFill="1" applyBorder="1" applyAlignment="1">
      <alignment horizontal="center"/>
    </xf>
    <xf numFmtId="0" fontId="12" fillId="4" borderId="50" xfId="0" applyFont="1" applyFill="1" applyBorder="1" applyAlignment="1">
      <alignment horizontal="center" wrapText="1"/>
    </xf>
    <xf numFmtId="0" fontId="12" fillId="4" borderId="51" xfId="0" applyFont="1" applyFill="1" applyBorder="1" applyAlignment="1">
      <alignment horizontal="center" wrapText="1"/>
    </xf>
    <xf numFmtId="0" fontId="15" fillId="0" borderId="0" xfId="0" applyFont="1" applyAlignment="1">
      <alignment horizontal="justify" wrapText="1"/>
    </xf>
    <xf numFmtId="0" fontId="12" fillId="4" borderId="47" xfId="0" applyFont="1" applyFill="1" applyBorder="1" applyAlignment="1">
      <alignment horizontal="center" wrapText="1"/>
    </xf>
    <xf numFmtId="0" fontId="5" fillId="0" borderId="0" xfId="0" applyFont="1" applyFill="1" applyBorder="1" applyAlignment="1">
      <alignment horizontal="justify" wrapText="1"/>
    </xf>
    <xf numFmtId="0" fontId="12" fillId="4" borderId="62" xfId="0" applyFont="1" applyFill="1" applyBorder="1" applyAlignment="1">
      <alignment horizontal="center" wrapText="1"/>
    </xf>
    <xf numFmtId="0" fontId="12" fillId="4" borderId="63" xfId="0" applyFont="1" applyFill="1" applyBorder="1" applyAlignment="1">
      <alignment horizontal="center" wrapText="1"/>
    </xf>
    <xf numFmtId="0" fontId="11" fillId="0" borderId="7"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8" xfId="0" applyFont="1" applyFill="1" applyBorder="1" applyAlignment="1">
      <alignment horizontal="center" vertical="center"/>
    </xf>
    <xf numFmtId="0" fontId="0" fillId="0" borderId="0" xfId="0" applyFill="1" applyBorder="1" applyAlignment="1">
      <alignment horizontal="justify" wrapText="1"/>
    </xf>
    <xf numFmtId="0" fontId="0" fillId="0" borderId="0" xfId="0" applyFont="1" applyFill="1" applyBorder="1" applyAlignment="1">
      <alignment horizontal="justify" wrapText="1"/>
    </xf>
    <xf numFmtId="0" fontId="0" fillId="0" borderId="0" xfId="0" applyAlignment="1">
      <alignment horizontal="justify" wrapText="1"/>
    </xf>
    <xf numFmtId="3" fontId="15" fillId="0" borderId="0" xfId="0" applyNumberFormat="1" applyFont="1"/>
    <xf numFmtId="166" fontId="15" fillId="0" borderId="0" xfId="0" applyNumberFormat="1" applyFont="1"/>
  </cellXfs>
  <cellStyles count="5">
    <cellStyle name="Hiperligação" xfId="1" builtinId="8"/>
    <cellStyle name="Normal" xfId="0" builtinId="0"/>
    <cellStyle name="Normal 2" xfId="3"/>
    <cellStyle name="Normal_Nota das pensões consolidada - Nossa" xfId="4"/>
    <cellStyle name="Percentagem" xfId="2"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Associados/02%20-%20BIA/2019/Ficheiros%20Excel/7.1%20-%20Balan&#231;o/2019.09.16%20-%20Balan&#231;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DEZ 2019"/>
      <sheetName val="SET 2019"/>
      <sheetName val="JUN 2019"/>
      <sheetName val="MAR 2019"/>
      <sheetName val="DEZ 2018"/>
      <sheetName val="SET 2018"/>
      <sheetName val="JUN 2018"/>
      <sheetName val="MAR 2018"/>
      <sheetName val="DEZ 2017"/>
      <sheetName val="Tabela 33"/>
      <sheetName val="Tabela Resumo"/>
      <sheetName val="Tabela Ativo"/>
      <sheetName val="Tabela Decomposição ativo"/>
      <sheetName val="Qualidade dos ativos"/>
      <sheetName val="Base qualidade dos ativos 2019"/>
      <sheetName val="Tabela Passivo"/>
      <sheetName val="Tabela decomposição passivos"/>
      <sheetName val="Gráfico 37"/>
      <sheetName val="Gráfico 37 (2)"/>
      <sheetName val="Gráfico 38"/>
      <sheetName val="Gráfico 39"/>
      <sheetName val="Capitais Próprios"/>
      <sheetName val="Amostra"/>
      <sheetName val="2019"/>
      <sheetName val="2018"/>
      <sheetName val="2016"/>
      <sheetName val="2015"/>
      <sheetName val="DEZ 2016"/>
      <sheetName val="DEZ 2015"/>
    </sheetNames>
    <sheetDataSet>
      <sheetData sheetId="0"/>
      <sheetData sheetId="1">
        <row r="11">
          <cell r="C11">
            <v>408590000</v>
          </cell>
        </row>
      </sheetData>
      <sheetData sheetId="2"/>
      <sheetData sheetId="3"/>
      <sheetData sheetId="4"/>
      <sheetData sheetId="5">
        <row r="14">
          <cell r="AH14">
            <v>3656.9307515300002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9">
          <cell r="AF9">
            <v>21847.926311980005</v>
          </cell>
        </row>
        <row r="10">
          <cell r="AF10">
            <v>9558.5962886500001</v>
          </cell>
        </row>
        <row r="11">
          <cell r="AF11">
            <v>10129.77831338</v>
          </cell>
        </row>
        <row r="12">
          <cell r="AF12">
            <v>31.495785239999996</v>
          </cell>
        </row>
        <row r="13">
          <cell r="AF13">
            <v>33063.424010330004</v>
          </cell>
        </row>
        <row r="14">
          <cell r="AF14">
            <v>230953.96789484003</v>
          </cell>
        </row>
        <row r="15">
          <cell r="AF15">
            <v>279.69651388000005</v>
          </cell>
        </row>
        <row r="16">
          <cell r="AF16">
            <v>99.247369000000006</v>
          </cell>
        </row>
        <row r="17">
          <cell r="AF17">
            <v>6686.5095228500004</v>
          </cell>
        </row>
        <row r="18">
          <cell r="AF18">
            <v>2110.8668191099996</v>
          </cell>
        </row>
        <row r="19">
          <cell r="AF19">
            <v>329.32554188000006</v>
          </cell>
        </row>
        <row r="20">
          <cell r="AF20">
            <v>6905.6144418900003</v>
          </cell>
        </row>
        <row r="21">
          <cell r="AF21">
            <v>7155.9124833999995</v>
          </cell>
        </row>
        <row r="22">
          <cell r="AF22">
            <v>1350.3535728000002</v>
          </cell>
        </row>
      </sheetData>
      <sheetData sheetId="25">
        <row r="9">
          <cell r="AH9">
            <v>17654.858345469995</v>
          </cell>
        </row>
        <row r="10">
          <cell r="AH10">
            <v>9797.8924490199988</v>
          </cell>
        </row>
        <row r="11">
          <cell r="AH11">
            <v>11113.642460319999</v>
          </cell>
        </row>
        <row r="12">
          <cell r="AH12">
            <v>33.047621620000001</v>
          </cell>
        </row>
        <row r="13">
          <cell r="AH13">
            <v>32224.770636139994</v>
          </cell>
        </row>
        <row r="14">
          <cell r="AH14">
            <v>228799.72416259383</v>
          </cell>
        </row>
        <row r="15">
          <cell r="AH15">
            <v>237.82771177000004</v>
          </cell>
        </row>
        <row r="16">
          <cell r="AH16">
            <v>118.49966499999999</v>
          </cell>
        </row>
        <row r="17">
          <cell r="AH17">
            <v>7112.2337986000011</v>
          </cell>
        </row>
        <row r="18">
          <cell r="AH18">
            <v>1367.89149754</v>
          </cell>
        </row>
        <row r="19">
          <cell r="AH19">
            <v>249.66184407</v>
          </cell>
        </row>
        <row r="20">
          <cell r="AH20">
            <v>7910.6442856999984</v>
          </cell>
        </row>
        <row r="21">
          <cell r="AH21">
            <v>6752.8092270199995</v>
          </cell>
        </row>
        <row r="22">
          <cell r="AH22">
            <v>5813.9980117000005</v>
          </cell>
        </row>
      </sheetData>
      <sheetData sheetId="26"/>
      <sheetData sheetId="27"/>
      <sheetData sheetId="28"/>
      <sheetData sheetId="29"/>
    </sheetDataSet>
  </externalBook>
</externalLink>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vflores\AppData\Roaming\Microsoft\Excel\BIA%202019%20-%20Tabelas%20em%20Excel.xlsx" TargetMode="External"/><Relationship Id="rId1" Type="http://schemas.openxmlformats.org/officeDocument/2006/relationships/hyperlink" Target="file:///C:\Users\vflores\AppData\Roaming\Microsoft\Excel\BIA%202018%20-%20Tabelas%20em%20Excel%20-%20S&#243;%202018.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R82"/>
  <sheetViews>
    <sheetView showGridLines="0" workbookViewId="0">
      <selection activeCell="A37" sqref="A37"/>
    </sheetView>
  </sheetViews>
  <sheetFormatPr defaultColWidth="8.7265625" defaultRowHeight="13" x14ac:dyDescent="0.3"/>
  <cols>
    <col min="1" max="4" width="8.7265625" style="34"/>
    <col min="5" max="5" width="23.453125" style="34" customWidth="1"/>
    <col min="6" max="16384" width="8.7265625" style="34"/>
  </cols>
  <sheetData>
    <row r="1" spans="1:18" ht="13" customHeight="1" x14ac:dyDescent="0.3"/>
    <row r="2" spans="1:18" ht="13" customHeight="1" x14ac:dyDescent="0.3"/>
    <row r="3" spans="1:18" ht="13" customHeight="1" x14ac:dyDescent="0.3">
      <c r="A3" s="260" t="s">
        <v>206</v>
      </c>
    </row>
    <row r="4" spans="1:18" ht="13" customHeight="1" x14ac:dyDescent="0.3"/>
    <row r="5" spans="1:18" ht="13" customHeight="1" x14ac:dyDescent="0.3">
      <c r="A5" s="261" t="s">
        <v>26</v>
      </c>
      <c r="B5" s="262"/>
      <c r="C5" s="262"/>
      <c r="D5" s="262"/>
      <c r="E5" s="262"/>
      <c r="F5" s="262"/>
      <c r="G5" s="262"/>
      <c r="H5" s="262"/>
      <c r="I5" s="262"/>
      <c r="J5" s="262"/>
      <c r="K5" s="262"/>
      <c r="L5" s="262"/>
      <c r="M5" s="262"/>
      <c r="N5" s="262"/>
      <c r="O5" s="262"/>
      <c r="P5" s="262"/>
      <c r="Q5" s="262"/>
      <c r="R5" s="262"/>
    </row>
    <row r="6" spans="1:18" ht="13" customHeight="1" x14ac:dyDescent="0.3">
      <c r="A6" s="169" t="s">
        <v>335</v>
      </c>
      <c r="B6" s="262"/>
      <c r="C6" s="262"/>
      <c r="D6" s="262"/>
      <c r="E6" s="262"/>
      <c r="F6" s="262"/>
      <c r="G6" s="262"/>
      <c r="H6" s="262"/>
      <c r="I6" s="262"/>
      <c r="J6" s="262"/>
      <c r="K6" s="262"/>
      <c r="L6" s="262"/>
      <c r="M6" s="262"/>
      <c r="N6" s="262"/>
      <c r="O6" s="262"/>
      <c r="P6" s="262"/>
      <c r="Q6" s="262"/>
      <c r="R6" s="262"/>
    </row>
    <row r="7" spans="1:18" ht="13" customHeight="1" x14ac:dyDescent="0.3">
      <c r="A7" s="169" t="s">
        <v>336</v>
      </c>
      <c r="B7" s="263"/>
      <c r="C7" s="263"/>
      <c r="D7" s="263"/>
      <c r="E7" s="263"/>
      <c r="F7" s="262"/>
      <c r="G7" s="262"/>
      <c r="H7" s="262"/>
      <c r="I7" s="262"/>
      <c r="J7" s="262"/>
      <c r="K7" s="262"/>
      <c r="L7" s="262"/>
      <c r="M7" s="262"/>
      <c r="N7" s="262"/>
      <c r="O7" s="262"/>
      <c r="P7" s="262"/>
      <c r="Q7" s="262"/>
      <c r="R7" s="262"/>
    </row>
    <row r="8" spans="1:18" ht="13" customHeight="1" x14ac:dyDescent="0.3">
      <c r="A8" s="169" t="s">
        <v>338</v>
      </c>
      <c r="G8" s="262"/>
      <c r="H8" s="262"/>
      <c r="I8" s="262"/>
      <c r="J8" s="262"/>
      <c r="K8" s="262"/>
      <c r="L8" s="262"/>
      <c r="M8" s="262"/>
      <c r="N8" s="262"/>
      <c r="O8" s="262"/>
      <c r="P8" s="262"/>
      <c r="Q8" s="262"/>
      <c r="R8" s="262"/>
    </row>
    <row r="9" spans="1:18" ht="13" customHeight="1" x14ac:dyDescent="0.3">
      <c r="A9" s="169" t="s">
        <v>337</v>
      </c>
      <c r="G9" s="262"/>
      <c r="H9" s="262"/>
      <c r="I9" s="262"/>
      <c r="J9" s="262"/>
      <c r="K9" s="262"/>
      <c r="L9" s="262"/>
      <c r="M9" s="262"/>
      <c r="N9" s="262"/>
      <c r="O9" s="262"/>
      <c r="P9" s="262"/>
      <c r="Q9" s="262"/>
      <c r="R9" s="262"/>
    </row>
    <row r="10" spans="1:18" ht="13" customHeight="1" x14ac:dyDescent="0.3">
      <c r="A10" s="169"/>
      <c r="G10" s="262"/>
      <c r="H10" s="262"/>
      <c r="I10" s="262"/>
      <c r="J10" s="262"/>
      <c r="K10" s="262"/>
      <c r="L10" s="262"/>
      <c r="M10" s="262"/>
      <c r="N10" s="262"/>
      <c r="O10" s="262"/>
      <c r="P10" s="262"/>
      <c r="Q10" s="262"/>
      <c r="R10" s="262"/>
    </row>
    <row r="11" spans="1:18" ht="13" customHeight="1" x14ac:dyDescent="0.3">
      <c r="A11" s="261" t="s">
        <v>27</v>
      </c>
      <c r="G11" s="262"/>
      <c r="H11" s="262"/>
      <c r="I11" s="262"/>
      <c r="J11" s="262"/>
      <c r="K11" s="262"/>
      <c r="L11" s="262"/>
      <c r="M11" s="262"/>
      <c r="N11" s="262"/>
      <c r="O11" s="262"/>
      <c r="P11" s="262"/>
      <c r="Q11" s="262"/>
      <c r="R11" s="262"/>
    </row>
    <row r="12" spans="1:18" ht="13" customHeight="1" x14ac:dyDescent="0.3">
      <c r="A12" s="169" t="s">
        <v>339</v>
      </c>
      <c r="G12" s="262"/>
      <c r="H12" s="262"/>
      <c r="I12" s="262"/>
      <c r="J12" s="262"/>
      <c r="K12" s="262"/>
      <c r="L12" s="262"/>
      <c r="M12" s="262"/>
      <c r="N12" s="262"/>
      <c r="O12" s="262"/>
      <c r="P12" s="262"/>
      <c r="Q12" s="262"/>
      <c r="R12" s="262"/>
    </row>
    <row r="13" spans="1:18" ht="13" customHeight="1" x14ac:dyDescent="0.3">
      <c r="A13" s="169" t="s">
        <v>340</v>
      </c>
      <c r="K13" s="262"/>
      <c r="L13" s="262"/>
      <c r="M13" s="262"/>
      <c r="N13" s="262"/>
      <c r="O13" s="262"/>
      <c r="P13" s="262"/>
      <c r="Q13" s="262"/>
      <c r="R13" s="262"/>
    </row>
    <row r="14" spans="1:18" ht="13" customHeight="1" x14ac:dyDescent="0.3">
      <c r="A14" s="169" t="s">
        <v>341</v>
      </c>
      <c r="B14" s="262"/>
      <c r="C14" s="262"/>
      <c r="D14" s="262"/>
      <c r="E14" s="262"/>
      <c r="F14" s="262"/>
      <c r="G14" s="262"/>
      <c r="H14" s="262"/>
      <c r="I14" s="262"/>
      <c r="J14" s="262"/>
      <c r="K14" s="262"/>
      <c r="L14" s="262"/>
      <c r="M14" s="262"/>
      <c r="N14" s="262"/>
      <c r="O14" s="262"/>
      <c r="P14" s="262"/>
      <c r="Q14" s="262"/>
      <c r="R14" s="262"/>
    </row>
    <row r="15" spans="1:18" ht="13" customHeight="1" x14ac:dyDescent="0.3">
      <c r="A15" s="169" t="s">
        <v>342</v>
      </c>
      <c r="G15" s="262"/>
      <c r="H15" s="262"/>
      <c r="I15" s="262"/>
      <c r="J15" s="262"/>
      <c r="K15" s="262"/>
      <c r="L15" s="262"/>
      <c r="M15" s="262"/>
      <c r="N15" s="262"/>
      <c r="O15" s="262"/>
      <c r="P15" s="262"/>
      <c r="Q15" s="262"/>
      <c r="R15" s="262"/>
    </row>
    <row r="16" spans="1:18" ht="13" customHeight="1" x14ac:dyDescent="0.3">
      <c r="A16" s="169" t="s">
        <v>451</v>
      </c>
      <c r="N16" s="262"/>
      <c r="O16" s="262"/>
      <c r="P16" s="262"/>
      <c r="Q16" s="262"/>
      <c r="R16" s="262"/>
    </row>
    <row r="17" spans="1:18" ht="13" customHeight="1" x14ac:dyDescent="0.3">
      <c r="A17" s="169" t="s">
        <v>343</v>
      </c>
      <c r="N17" s="262"/>
      <c r="O17" s="262"/>
      <c r="P17" s="262"/>
      <c r="Q17" s="262"/>
      <c r="R17" s="262"/>
    </row>
    <row r="18" spans="1:18" ht="13" customHeight="1" x14ac:dyDescent="0.3">
      <c r="A18" s="169" t="s">
        <v>344</v>
      </c>
      <c r="B18" s="264"/>
      <c r="C18" s="264"/>
      <c r="D18" s="264"/>
      <c r="E18" s="264"/>
      <c r="F18" s="264"/>
      <c r="G18" s="262"/>
      <c r="H18" s="262"/>
      <c r="I18" s="262"/>
      <c r="J18" s="262"/>
      <c r="K18" s="262"/>
      <c r="L18" s="262"/>
      <c r="M18" s="262"/>
      <c r="N18" s="262"/>
      <c r="O18" s="262"/>
      <c r="P18" s="262"/>
      <c r="Q18" s="262"/>
      <c r="R18" s="262"/>
    </row>
    <row r="19" spans="1:18" ht="13" customHeight="1" x14ac:dyDescent="0.3">
      <c r="A19" s="169" t="s">
        <v>345</v>
      </c>
      <c r="B19" s="265"/>
      <c r="C19" s="264"/>
      <c r="D19" s="264"/>
      <c r="E19" s="264"/>
      <c r="F19" s="264"/>
      <c r="G19" s="262"/>
      <c r="H19" s="262"/>
      <c r="I19" s="262"/>
      <c r="J19" s="262"/>
      <c r="K19" s="262"/>
      <c r="L19" s="262"/>
      <c r="M19" s="262"/>
      <c r="N19" s="262"/>
      <c r="O19" s="262"/>
      <c r="P19" s="262"/>
      <c r="Q19" s="262"/>
      <c r="R19" s="262"/>
    </row>
    <row r="20" spans="1:18" ht="13" customHeight="1" x14ac:dyDescent="0.3">
      <c r="A20" s="169" t="s">
        <v>346</v>
      </c>
      <c r="B20" s="265"/>
      <c r="C20" s="264"/>
      <c r="D20" s="264"/>
      <c r="E20" s="264"/>
      <c r="F20" s="262"/>
      <c r="G20" s="262"/>
      <c r="H20" s="262"/>
      <c r="I20" s="262"/>
      <c r="J20" s="262"/>
      <c r="K20" s="262"/>
      <c r="L20" s="262"/>
      <c r="M20" s="262"/>
      <c r="N20" s="262"/>
      <c r="O20" s="262"/>
      <c r="P20" s="262"/>
      <c r="Q20" s="262"/>
      <c r="R20" s="262"/>
    </row>
    <row r="21" spans="1:18" ht="13" customHeight="1" x14ac:dyDescent="0.3">
      <c r="A21" s="169" t="s">
        <v>347</v>
      </c>
      <c r="B21" s="265"/>
      <c r="C21" s="264"/>
      <c r="D21" s="264"/>
      <c r="E21" s="264"/>
      <c r="F21" s="264"/>
      <c r="G21" s="264"/>
      <c r="H21" s="264"/>
      <c r="I21" s="264"/>
      <c r="J21" s="264"/>
      <c r="K21" s="264"/>
      <c r="L21" s="264"/>
      <c r="M21" s="264"/>
      <c r="N21" s="264"/>
      <c r="O21" s="264"/>
      <c r="P21" s="262"/>
      <c r="Q21" s="262"/>
      <c r="R21" s="262"/>
    </row>
    <row r="22" spans="1:18" ht="13" customHeight="1" x14ac:dyDescent="0.3">
      <c r="A22" s="169" t="s">
        <v>450</v>
      </c>
      <c r="B22" s="265"/>
      <c r="C22" s="264"/>
      <c r="D22" s="264"/>
      <c r="E22" s="264"/>
      <c r="F22" s="264"/>
      <c r="G22" s="264"/>
      <c r="H22" s="264"/>
      <c r="I22" s="264"/>
      <c r="J22" s="262"/>
      <c r="K22" s="262"/>
      <c r="L22" s="262"/>
      <c r="M22" s="262"/>
      <c r="N22" s="262"/>
      <c r="O22" s="262"/>
      <c r="P22" s="262"/>
      <c r="Q22" s="262"/>
      <c r="R22" s="262"/>
    </row>
    <row r="23" spans="1:18" ht="13" customHeight="1" x14ac:dyDescent="0.3">
      <c r="A23" s="169" t="s">
        <v>404</v>
      </c>
      <c r="B23" s="265"/>
      <c r="C23" s="264"/>
      <c r="D23" s="264"/>
      <c r="E23" s="264"/>
      <c r="F23" s="264"/>
      <c r="G23" s="262"/>
      <c r="H23" s="262"/>
      <c r="I23" s="262"/>
      <c r="J23" s="262"/>
      <c r="K23" s="262"/>
      <c r="L23" s="262"/>
      <c r="M23" s="262"/>
      <c r="N23" s="262"/>
      <c r="O23" s="262"/>
      <c r="P23" s="262"/>
      <c r="Q23" s="262"/>
      <c r="R23" s="262"/>
    </row>
    <row r="24" spans="1:18" ht="13" customHeight="1" x14ac:dyDescent="0.3">
      <c r="A24" s="169" t="s">
        <v>405</v>
      </c>
      <c r="B24" s="265"/>
      <c r="C24" s="264"/>
      <c r="D24" s="264"/>
      <c r="E24" s="264"/>
      <c r="F24" s="264"/>
      <c r="G24" s="264"/>
      <c r="H24" s="264"/>
      <c r="I24" s="264"/>
      <c r="J24" s="264"/>
      <c r="K24" s="262"/>
      <c r="L24" s="262"/>
      <c r="M24" s="262"/>
      <c r="N24" s="262"/>
      <c r="O24" s="262"/>
      <c r="P24" s="262"/>
      <c r="Q24" s="262"/>
      <c r="R24" s="262"/>
    </row>
    <row r="25" spans="1:18" ht="13" customHeight="1" x14ac:dyDescent="0.3">
      <c r="A25" s="169"/>
      <c r="B25" s="265"/>
      <c r="C25" s="264"/>
      <c r="D25" s="264"/>
      <c r="E25" s="264"/>
      <c r="F25" s="264"/>
      <c r="G25" s="264"/>
      <c r="H25" s="264"/>
      <c r="I25" s="264"/>
      <c r="J25" s="264"/>
      <c r="K25" s="262"/>
      <c r="L25" s="262"/>
      <c r="M25" s="262"/>
      <c r="N25" s="262"/>
      <c r="O25" s="262"/>
      <c r="P25" s="262"/>
      <c r="Q25" s="262"/>
      <c r="R25" s="262"/>
    </row>
    <row r="26" spans="1:18" ht="13" customHeight="1" x14ac:dyDescent="0.3">
      <c r="A26" s="266" t="s">
        <v>139</v>
      </c>
      <c r="B26" s="265"/>
      <c r="C26" s="264"/>
      <c r="D26" s="264"/>
      <c r="E26" s="264"/>
      <c r="F26" s="264"/>
      <c r="G26" s="264"/>
      <c r="H26" s="264"/>
      <c r="I26" s="264"/>
      <c r="J26" s="264"/>
      <c r="K26" s="262"/>
      <c r="L26" s="262"/>
      <c r="M26" s="262"/>
      <c r="N26" s="262"/>
      <c r="O26" s="262"/>
      <c r="P26" s="262"/>
      <c r="Q26" s="262"/>
      <c r="R26" s="262"/>
    </row>
    <row r="27" spans="1:18" ht="13" customHeight="1" x14ac:dyDescent="0.3">
      <c r="A27" s="169" t="s">
        <v>348</v>
      </c>
      <c r="B27" s="265"/>
      <c r="C27" s="264"/>
      <c r="D27" s="264"/>
      <c r="E27" s="264"/>
      <c r="F27" s="264"/>
      <c r="G27" s="262"/>
      <c r="H27" s="262"/>
      <c r="I27" s="262"/>
      <c r="J27" s="262"/>
      <c r="K27" s="262"/>
      <c r="L27" s="262"/>
      <c r="M27" s="262"/>
      <c r="N27" s="262"/>
      <c r="O27" s="262"/>
      <c r="P27" s="262"/>
      <c r="Q27" s="262"/>
      <c r="R27" s="262"/>
    </row>
    <row r="28" spans="1:18" ht="13" customHeight="1" x14ac:dyDescent="0.3">
      <c r="A28" s="169" t="s">
        <v>349</v>
      </c>
      <c r="B28" s="265"/>
      <c r="C28" s="264"/>
      <c r="D28" s="264"/>
      <c r="E28" s="264"/>
      <c r="F28" s="264"/>
      <c r="G28" s="262"/>
      <c r="H28" s="262"/>
      <c r="I28" s="262"/>
      <c r="J28" s="262"/>
      <c r="K28" s="262"/>
      <c r="L28" s="262"/>
      <c r="M28" s="262"/>
      <c r="N28" s="262"/>
      <c r="O28" s="262"/>
      <c r="P28" s="262"/>
      <c r="Q28" s="262"/>
      <c r="R28" s="262"/>
    </row>
    <row r="29" spans="1:18" ht="13" customHeight="1" x14ac:dyDescent="0.3">
      <c r="A29" s="169" t="s">
        <v>350</v>
      </c>
      <c r="B29" s="265"/>
      <c r="C29" s="264"/>
      <c r="D29" s="264"/>
      <c r="E29" s="264"/>
      <c r="F29" s="264"/>
      <c r="G29" s="262"/>
      <c r="H29" s="262"/>
      <c r="I29" s="262"/>
      <c r="J29" s="262"/>
      <c r="K29" s="262"/>
      <c r="L29" s="262"/>
      <c r="M29" s="262"/>
      <c r="N29" s="262"/>
      <c r="O29" s="262"/>
      <c r="P29" s="262"/>
      <c r="Q29" s="262"/>
      <c r="R29" s="262"/>
    </row>
    <row r="30" spans="1:18" ht="13" customHeight="1" x14ac:dyDescent="0.3">
      <c r="A30" s="169" t="s">
        <v>351</v>
      </c>
      <c r="B30" s="265"/>
      <c r="C30" s="264"/>
      <c r="D30" s="264"/>
      <c r="E30" s="264"/>
      <c r="F30" s="264"/>
      <c r="G30" s="262"/>
      <c r="H30" s="262"/>
      <c r="I30" s="262"/>
      <c r="J30" s="262"/>
      <c r="K30" s="262"/>
      <c r="L30" s="262"/>
      <c r="M30" s="262"/>
      <c r="N30" s="262"/>
      <c r="O30" s="262"/>
      <c r="P30" s="262"/>
      <c r="Q30" s="262"/>
      <c r="R30" s="262"/>
    </row>
    <row r="31" spans="1:18" ht="13" customHeight="1" x14ac:dyDescent="0.3">
      <c r="A31" s="169" t="s">
        <v>452</v>
      </c>
      <c r="B31" s="265"/>
      <c r="C31" s="264"/>
      <c r="D31" s="264"/>
      <c r="E31" s="264"/>
      <c r="F31" s="264"/>
      <c r="G31" s="262"/>
      <c r="H31" s="262"/>
      <c r="I31" s="262"/>
      <c r="J31" s="262"/>
      <c r="K31" s="262"/>
      <c r="L31" s="262"/>
      <c r="M31" s="262"/>
      <c r="N31" s="262"/>
      <c r="O31" s="262"/>
      <c r="P31" s="262"/>
      <c r="Q31" s="262"/>
      <c r="R31" s="262"/>
    </row>
    <row r="32" spans="1:18" ht="13" customHeight="1" x14ac:dyDescent="0.3">
      <c r="A32" s="169" t="s">
        <v>352</v>
      </c>
      <c r="B32" s="265"/>
      <c r="C32" s="264"/>
      <c r="D32" s="264"/>
      <c r="E32" s="264"/>
      <c r="F32" s="264"/>
      <c r="G32" s="264"/>
      <c r="H32" s="264"/>
      <c r="I32" s="264"/>
      <c r="J32" s="264"/>
      <c r="K32" s="264"/>
      <c r="L32" s="264"/>
      <c r="M32" s="264"/>
      <c r="N32" s="264"/>
      <c r="O32" s="264"/>
      <c r="P32" s="262"/>
      <c r="Q32" s="262"/>
      <c r="R32" s="262"/>
    </row>
    <row r="33" spans="1:18" ht="13" customHeight="1" x14ac:dyDescent="0.3">
      <c r="A33" s="169" t="s">
        <v>353</v>
      </c>
      <c r="B33" s="265"/>
      <c r="C33" s="264"/>
      <c r="D33" s="264"/>
      <c r="E33" s="264"/>
      <c r="F33" s="264"/>
      <c r="G33" s="264"/>
      <c r="H33" s="264"/>
      <c r="I33" s="264"/>
      <c r="J33" s="262"/>
      <c r="K33" s="262"/>
      <c r="L33" s="262"/>
      <c r="M33" s="262"/>
      <c r="N33" s="262"/>
      <c r="O33" s="262"/>
      <c r="P33" s="262"/>
      <c r="Q33" s="262"/>
      <c r="R33" s="262"/>
    </row>
    <row r="34" spans="1:18" ht="13" customHeight="1" x14ac:dyDescent="0.3">
      <c r="A34" s="169" t="s">
        <v>354</v>
      </c>
      <c r="B34" s="265"/>
      <c r="C34" s="264"/>
      <c r="D34" s="264"/>
      <c r="E34" s="264"/>
      <c r="F34" s="264"/>
      <c r="G34" s="264"/>
      <c r="H34" s="264"/>
      <c r="I34" s="262"/>
      <c r="J34" s="262"/>
      <c r="K34" s="262"/>
      <c r="L34" s="262"/>
      <c r="M34" s="262"/>
      <c r="N34" s="262"/>
      <c r="O34" s="262"/>
      <c r="P34" s="262"/>
      <c r="Q34" s="262"/>
      <c r="R34" s="262"/>
    </row>
    <row r="35" spans="1:18" ht="13" customHeight="1" x14ac:dyDescent="0.3">
      <c r="A35" s="169" t="s">
        <v>438</v>
      </c>
      <c r="B35" s="265"/>
      <c r="C35" s="264"/>
      <c r="D35" s="264"/>
      <c r="E35" s="264"/>
      <c r="F35" s="264"/>
      <c r="G35" s="264"/>
      <c r="H35" s="264"/>
      <c r="I35" s="264"/>
      <c r="J35" s="264"/>
      <c r="K35" s="262"/>
      <c r="L35" s="262"/>
      <c r="M35" s="262"/>
      <c r="N35" s="262"/>
      <c r="O35" s="262"/>
      <c r="P35" s="262"/>
      <c r="Q35" s="262"/>
      <c r="R35" s="262"/>
    </row>
    <row r="36" spans="1:18" ht="13" customHeight="1" x14ac:dyDescent="0.3">
      <c r="A36" s="169" t="s">
        <v>355</v>
      </c>
      <c r="B36" s="265"/>
      <c r="C36" s="264"/>
      <c r="D36" s="264"/>
      <c r="E36" s="264"/>
      <c r="F36" s="264"/>
      <c r="G36" s="262"/>
      <c r="H36" s="262"/>
      <c r="I36" s="262"/>
      <c r="J36" s="262"/>
      <c r="K36" s="262"/>
      <c r="L36" s="262"/>
      <c r="M36" s="262"/>
      <c r="N36" s="262"/>
      <c r="O36" s="262"/>
      <c r="P36" s="262"/>
      <c r="Q36" s="262"/>
      <c r="R36" s="262"/>
    </row>
    <row r="37" spans="1:18" ht="13" customHeight="1" x14ac:dyDescent="0.3">
      <c r="A37" s="169" t="s">
        <v>356</v>
      </c>
      <c r="B37" s="265"/>
      <c r="C37" s="264"/>
      <c r="D37" s="264"/>
      <c r="E37" s="264"/>
      <c r="F37" s="264"/>
      <c r="G37" s="262"/>
      <c r="H37" s="262"/>
      <c r="I37" s="262"/>
      <c r="J37" s="262"/>
      <c r="K37" s="262"/>
      <c r="L37" s="262"/>
      <c r="M37" s="262"/>
      <c r="N37" s="262"/>
      <c r="O37" s="262"/>
      <c r="P37" s="262"/>
      <c r="Q37" s="262"/>
      <c r="R37" s="262"/>
    </row>
    <row r="38" spans="1:18" ht="13" customHeight="1" x14ac:dyDescent="0.3">
      <c r="A38" s="169" t="s">
        <v>357</v>
      </c>
      <c r="B38" s="265"/>
      <c r="C38" s="264"/>
      <c r="D38" s="264"/>
      <c r="E38" s="264"/>
      <c r="F38" s="264"/>
      <c r="G38" s="262"/>
      <c r="H38" s="262"/>
      <c r="I38" s="262"/>
      <c r="J38" s="262"/>
      <c r="K38" s="262"/>
      <c r="L38" s="262"/>
      <c r="M38" s="262"/>
      <c r="N38" s="262"/>
      <c r="O38" s="262"/>
      <c r="P38" s="262"/>
      <c r="Q38" s="262"/>
      <c r="R38" s="262"/>
    </row>
    <row r="39" spans="1:18" ht="13" customHeight="1" x14ac:dyDescent="0.3">
      <c r="A39" s="169"/>
      <c r="B39" s="265"/>
      <c r="C39" s="264"/>
      <c r="D39" s="264"/>
      <c r="E39" s="264"/>
      <c r="F39" s="264"/>
      <c r="G39" s="262"/>
      <c r="H39" s="262"/>
      <c r="I39" s="262"/>
      <c r="J39" s="262"/>
      <c r="K39" s="262"/>
      <c r="L39" s="262"/>
      <c r="M39" s="262"/>
      <c r="N39" s="262"/>
      <c r="O39" s="262"/>
      <c r="P39" s="262"/>
      <c r="Q39" s="262"/>
      <c r="R39" s="262"/>
    </row>
    <row r="40" spans="1:18" ht="13" customHeight="1" x14ac:dyDescent="0.3">
      <c r="A40" s="266" t="s">
        <v>433</v>
      </c>
      <c r="B40" s="265"/>
      <c r="C40" s="264"/>
      <c r="D40" s="264"/>
      <c r="E40" s="264"/>
      <c r="F40" s="264"/>
      <c r="G40" s="262"/>
      <c r="H40" s="262"/>
      <c r="I40" s="262"/>
      <c r="J40" s="262"/>
      <c r="K40" s="262"/>
      <c r="L40" s="262"/>
      <c r="M40" s="262"/>
      <c r="N40" s="262"/>
      <c r="O40" s="262"/>
      <c r="P40" s="262"/>
      <c r="Q40" s="262"/>
      <c r="R40" s="262"/>
    </row>
    <row r="41" spans="1:18" ht="13" customHeight="1" x14ac:dyDescent="0.3">
      <c r="A41" s="169" t="s">
        <v>376</v>
      </c>
      <c r="B41" s="265"/>
      <c r="C41" s="264"/>
      <c r="D41" s="264"/>
      <c r="E41" s="264"/>
      <c r="F41" s="264"/>
      <c r="G41" s="262"/>
      <c r="H41" s="262"/>
      <c r="I41" s="262"/>
      <c r="J41" s="262"/>
      <c r="K41" s="262"/>
      <c r="L41" s="262"/>
      <c r="M41" s="262"/>
      <c r="N41" s="262"/>
      <c r="O41" s="262"/>
      <c r="P41" s="262"/>
      <c r="Q41" s="262"/>
      <c r="R41" s="262"/>
    </row>
    <row r="42" spans="1:18" ht="13" customHeight="1" x14ac:dyDescent="0.3">
      <c r="A42" s="169" t="s">
        <v>441</v>
      </c>
      <c r="B42" s="262"/>
      <c r="C42" s="262"/>
      <c r="D42" s="262"/>
      <c r="E42" s="262"/>
      <c r="F42" s="262"/>
      <c r="G42" s="262"/>
      <c r="H42" s="262"/>
      <c r="I42" s="262"/>
      <c r="J42" s="262"/>
      <c r="K42" s="262"/>
      <c r="L42" s="262"/>
      <c r="M42" s="262"/>
      <c r="N42" s="262"/>
      <c r="O42" s="262"/>
      <c r="P42" s="262"/>
      <c r="Q42" s="262"/>
      <c r="R42" s="262"/>
    </row>
    <row r="43" spans="1:18" ht="13" customHeight="1" x14ac:dyDescent="0.3">
      <c r="A43" s="169" t="s">
        <v>454</v>
      </c>
      <c r="B43" s="169"/>
      <c r="C43" s="262"/>
      <c r="D43" s="262"/>
      <c r="E43" s="262"/>
      <c r="F43" s="262"/>
      <c r="G43" s="262"/>
      <c r="H43" s="262"/>
      <c r="I43" s="262"/>
      <c r="J43" s="262"/>
      <c r="K43" s="262"/>
      <c r="L43" s="262"/>
      <c r="M43" s="262"/>
      <c r="N43" s="262"/>
      <c r="O43" s="262"/>
      <c r="P43" s="262"/>
      <c r="Q43" s="262"/>
      <c r="R43" s="262"/>
    </row>
    <row r="44" spans="1:18" ht="13" customHeight="1" x14ac:dyDescent="0.3">
      <c r="A44" s="169" t="s">
        <v>487</v>
      </c>
      <c r="B44" s="169"/>
      <c r="C44" s="262"/>
      <c r="D44" s="262"/>
      <c r="E44" s="262"/>
      <c r="F44" s="262"/>
      <c r="G44" s="262"/>
      <c r="H44" s="262"/>
      <c r="I44" s="262"/>
      <c r="J44" s="262"/>
      <c r="K44" s="262"/>
      <c r="L44" s="262"/>
      <c r="M44" s="262"/>
      <c r="N44" s="262"/>
      <c r="O44" s="262"/>
      <c r="P44" s="262"/>
      <c r="Q44" s="262"/>
      <c r="R44" s="262"/>
    </row>
    <row r="45" spans="1:18" ht="13" customHeight="1" x14ac:dyDescent="0.3">
      <c r="A45" s="169" t="s">
        <v>488</v>
      </c>
      <c r="B45" s="262"/>
      <c r="C45" s="262"/>
      <c r="D45" s="262"/>
      <c r="E45" s="262"/>
      <c r="F45" s="262"/>
      <c r="G45" s="262"/>
      <c r="H45" s="262"/>
      <c r="I45" s="262"/>
      <c r="J45" s="262"/>
      <c r="K45" s="262"/>
      <c r="L45" s="262"/>
      <c r="M45" s="262"/>
      <c r="N45" s="262"/>
      <c r="O45" s="262"/>
      <c r="P45" s="262"/>
      <c r="Q45" s="262"/>
      <c r="R45" s="262"/>
    </row>
    <row r="46" spans="1:18" ht="13" customHeight="1" x14ac:dyDescent="0.3">
      <c r="A46" s="169" t="s">
        <v>489</v>
      </c>
      <c r="B46" s="262"/>
      <c r="C46" s="262"/>
      <c r="D46" s="262"/>
      <c r="E46" s="262"/>
      <c r="F46" s="262"/>
      <c r="G46" s="262"/>
      <c r="H46" s="262"/>
      <c r="I46" s="262"/>
      <c r="J46" s="262"/>
      <c r="K46" s="262"/>
      <c r="L46" s="262"/>
      <c r="M46" s="262"/>
      <c r="N46" s="262"/>
      <c r="O46" s="262"/>
      <c r="P46" s="262"/>
      <c r="Q46" s="262"/>
      <c r="R46" s="262"/>
    </row>
    <row r="47" spans="1:18" ht="13" customHeight="1" x14ac:dyDescent="0.3">
      <c r="A47" s="169" t="s">
        <v>490</v>
      </c>
      <c r="B47" s="262"/>
      <c r="C47" s="262"/>
      <c r="D47" s="262"/>
      <c r="E47" s="262"/>
      <c r="F47" s="262"/>
      <c r="G47" s="262"/>
      <c r="H47" s="262"/>
      <c r="I47" s="262"/>
      <c r="J47" s="262"/>
      <c r="K47" s="262"/>
      <c r="L47" s="262"/>
      <c r="M47" s="262"/>
      <c r="N47" s="262"/>
      <c r="O47" s="262"/>
      <c r="P47" s="262"/>
      <c r="Q47" s="262"/>
      <c r="R47" s="262"/>
    </row>
    <row r="48" spans="1:18" ht="13" customHeight="1" x14ac:dyDescent="0.3">
      <c r="A48" s="169" t="s">
        <v>511</v>
      </c>
      <c r="B48" s="262"/>
      <c r="C48" s="262"/>
      <c r="D48" s="262"/>
      <c r="E48" s="262"/>
      <c r="F48" s="262"/>
      <c r="G48" s="262"/>
      <c r="H48" s="262"/>
      <c r="I48" s="262"/>
      <c r="J48" s="262"/>
      <c r="K48" s="262"/>
      <c r="L48" s="262"/>
      <c r="M48" s="262"/>
      <c r="N48" s="262"/>
      <c r="O48" s="262"/>
      <c r="P48" s="262"/>
      <c r="Q48" s="262"/>
      <c r="R48" s="262"/>
    </row>
    <row r="49" spans="1:18" ht="13" customHeight="1" x14ac:dyDescent="0.3">
      <c r="A49" s="169" t="s">
        <v>459</v>
      </c>
      <c r="B49" s="262"/>
      <c r="C49" s="262"/>
      <c r="D49" s="262"/>
      <c r="E49" s="262"/>
      <c r="F49" s="262"/>
      <c r="G49" s="262"/>
      <c r="H49" s="262"/>
      <c r="I49" s="262"/>
      <c r="J49" s="262"/>
      <c r="K49" s="262"/>
      <c r="L49" s="262"/>
      <c r="M49" s="262"/>
      <c r="N49" s="262"/>
      <c r="O49" s="262"/>
      <c r="P49" s="262"/>
      <c r="Q49" s="262"/>
      <c r="R49" s="262"/>
    </row>
    <row r="50" spans="1:18" ht="13" customHeight="1" x14ac:dyDescent="0.3">
      <c r="A50" s="169" t="s">
        <v>492</v>
      </c>
      <c r="B50" s="262"/>
      <c r="C50" s="262"/>
      <c r="D50" s="262"/>
      <c r="E50" s="262"/>
      <c r="F50" s="262"/>
      <c r="G50" s="262"/>
      <c r="H50" s="262"/>
      <c r="I50" s="262"/>
      <c r="J50" s="262"/>
      <c r="K50" s="262"/>
      <c r="L50" s="262"/>
      <c r="M50" s="262"/>
      <c r="N50" s="262"/>
      <c r="O50" s="262"/>
      <c r="P50" s="262"/>
      <c r="Q50" s="262"/>
      <c r="R50" s="262"/>
    </row>
    <row r="51" spans="1:18" ht="13" customHeight="1" x14ac:dyDescent="0.3">
      <c r="A51" s="169" t="s">
        <v>493</v>
      </c>
      <c r="B51" s="262"/>
      <c r="C51" s="262"/>
      <c r="D51" s="262"/>
      <c r="E51" s="262"/>
      <c r="F51" s="262"/>
      <c r="G51" s="262"/>
      <c r="H51" s="262"/>
      <c r="I51" s="262"/>
      <c r="J51" s="262"/>
      <c r="K51" s="262"/>
      <c r="L51" s="262"/>
      <c r="M51" s="262"/>
      <c r="N51" s="262"/>
      <c r="O51" s="262"/>
      <c r="P51" s="262"/>
      <c r="Q51" s="262"/>
      <c r="R51" s="262"/>
    </row>
    <row r="52" spans="1:18" ht="13" customHeight="1" x14ac:dyDescent="0.3">
      <c r="A52" s="169" t="s">
        <v>512</v>
      </c>
      <c r="B52" s="262"/>
      <c r="C52" s="262"/>
      <c r="D52" s="262"/>
      <c r="E52" s="262"/>
      <c r="F52" s="262"/>
      <c r="G52" s="262"/>
      <c r="H52" s="262"/>
      <c r="I52" s="262"/>
      <c r="J52" s="262"/>
      <c r="K52" s="262"/>
      <c r="L52" s="262"/>
      <c r="M52" s="262"/>
      <c r="N52" s="262"/>
      <c r="O52" s="262"/>
      <c r="P52" s="262"/>
      <c r="Q52" s="262"/>
      <c r="R52" s="262"/>
    </row>
    <row r="53" spans="1:18" ht="13" customHeight="1" x14ac:dyDescent="0.3">
      <c r="A53" s="169" t="s">
        <v>513</v>
      </c>
      <c r="B53" s="262"/>
      <c r="C53" s="262"/>
      <c r="D53" s="262"/>
      <c r="E53" s="262"/>
      <c r="F53" s="262"/>
      <c r="G53" s="262"/>
      <c r="H53" s="262"/>
      <c r="I53" s="262"/>
      <c r="J53" s="262"/>
      <c r="K53" s="262"/>
      <c r="L53" s="262"/>
      <c r="M53" s="262"/>
      <c r="N53" s="262"/>
      <c r="O53" s="262"/>
      <c r="P53" s="262"/>
      <c r="Q53" s="262"/>
      <c r="R53" s="262"/>
    </row>
    <row r="54" spans="1:18" ht="13" customHeight="1" x14ac:dyDescent="0.35">
      <c r="A54" s="538" t="s">
        <v>496</v>
      </c>
      <c r="B54" s="262"/>
      <c r="C54" s="262"/>
      <c r="D54" s="262"/>
      <c r="E54" s="262"/>
      <c r="F54" s="262"/>
      <c r="G54" s="262"/>
      <c r="H54" s="262"/>
      <c r="I54" s="262"/>
      <c r="J54" s="262"/>
      <c r="K54" s="262"/>
      <c r="L54" s="262"/>
      <c r="M54" s="262"/>
      <c r="N54" s="262"/>
      <c r="O54" s="262"/>
      <c r="P54" s="262"/>
      <c r="Q54" s="262"/>
      <c r="R54" s="262"/>
    </row>
    <row r="55" spans="1:18" ht="13" customHeight="1" x14ac:dyDescent="0.35">
      <c r="A55" s="538" t="s">
        <v>497</v>
      </c>
      <c r="B55" s="262"/>
      <c r="C55" s="262"/>
      <c r="D55" s="262"/>
      <c r="E55" s="262"/>
      <c r="F55" s="262"/>
      <c r="G55" s="262"/>
      <c r="H55" s="262"/>
      <c r="I55" s="262"/>
      <c r="J55" s="262"/>
      <c r="K55" s="262"/>
      <c r="L55" s="262"/>
      <c r="M55" s="262"/>
      <c r="N55" s="262"/>
      <c r="O55" s="262"/>
      <c r="P55" s="262"/>
      <c r="Q55" s="262"/>
      <c r="R55" s="262"/>
    </row>
    <row r="56" spans="1:18" ht="13" customHeight="1" x14ac:dyDescent="0.35">
      <c r="A56" s="538" t="s">
        <v>514</v>
      </c>
      <c r="B56" s="262"/>
      <c r="C56" s="262"/>
      <c r="D56" s="262"/>
      <c r="E56" s="262"/>
      <c r="F56" s="262"/>
      <c r="G56" s="262"/>
      <c r="H56" s="262"/>
      <c r="I56" s="262"/>
      <c r="J56" s="262"/>
      <c r="K56" s="262"/>
      <c r="L56" s="262"/>
      <c r="M56" s="262"/>
      <c r="N56" s="262"/>
      <c r="O56" s="262"/>
      <c r="P56" s="262"/>
      <c r="Q56" s="262"/>
      <c r="R56" s="262"/>
    </row>
    <row r="57" spans="1:18" ht="13" customHeight="1" x14ac:dyDescent="0.35">
      <c r="A57" s="538" t="s">
        <v>499</v>
      </c>
      <c r="B57" s="262"/>
      <c r="C57" s="262"/>
      <c r="D57" s="262"/>
      <c r="E57" s="262"/>
      <c r="F57" s="262"/>
      <c r="G57" s="262"/>
      <c r="H57" s="262"/>
      <c r="I57" s="262"/>
      <c r="J57" s="262"/>
      <c r="K57" s="262"/>
      <c r="L57" s="262"/>
      <c r="M57" s="262"/>
      <c r="N57" s="262"/>
      <c r="O57" s="262"/>
      <c r="P57" s="262"/>
      <c r="Q57" s="262"/>
      <c r="R57" s="262"/>
    </row>
    <row r="58" spans="1:18" ht="13" customHeight="1" x14ac:dyDescent="0.35">
      <c r="A58" s="538" t="s">
        <v>500</v>
      </c>
      <c r="B58" s="262"/>
      <c r="C58" s="262"/>
      <c r="D58" s="262"/>
      <c r="E58" s="262"/>
      <c r="F58" s="262"/>
      <c r="G58" s="262"/>
      <c r="H58" s="262"/>
      <c r="I58" s="262"/>
      <c r="J58" s="262"/>
      <c r="K58" s="262"/>
      <c r="L58" s="262"/>
      <c r="M58" s="262"/>
      <c r="N58" s="262"/>
      <c r="O58" s="262"/>
      <c r="P58" s="262"/>
      <c r="Q58" s="262"/>
      <c r="R58" s="262"/>
    </row>
    <row r="59" spans="1:18" ht="13" customHeight="1" x14ac:dyDescent="0.35">
      <c r="A59" s="538" t="s">
        <v>501</v>
      </c>
      <c r="B59" s="262"/>
      <c r="C59" s="262"/>
      <c r="D59" s="262"/>
      <c r="E59" s="262"/>
      <c r="F59" s="262"/>
      <c r="G59" s="262"/>
      <c r="H59" s="262"/>
      <c r="I59" s="262"/>
      <c r="J59" s="262"/>
      <c r="K59" s="262"/>
      <c r="L59" s="262"/>
      <c r="M59" s="262"/>
      <c r="N59" s="262"/>
      <c r="O59" s="262"/>
      <c r="P59" s="262"/>
      <c r="Q59" s="262"/>
      <c r="R59" s="262"/>
    </row>
    <row r="60" spans="1:18" ht="13" customHeight="1" x14ac:dyDescent="0.35">
      <c r="A60" s="538" t="s">
        <v>502</v>
      </c>
      <c r="B60" s="262"/>
      <c r="C60" s="262"/>
      <c r="D60" s="262"/>
      <c r="E60" s="262"/>
      <c r="F60" s="262"/>
      <c r="G60" s="262"/>
      <c r="H60" s="262"/>
      <c r="I60" s="262"/>
      <c r="J60" s="262"/>
      <c r="K60" s="262"/>
      <c r="L60" s="262"/>
      <c r="M60" s="262"/>
      <c r="N60" s="262"/>
      <c r="O60" s="262"/>
      <c r="P60" s="262"/>
      <c r="Q60" s="262"/>
      <c r="R60" s="262"/>
    </row>
    <row r="61" spans="1:18" ht="13" customHeight="1" x14ac:dyDescent="0.35">
      <c r="A61" s="538" t="s">
        <v>515</v>
      </c>
      <c r="B61" s="262"/>
      <c r="C61" s="262"/>
      <c r="D61" s="262"/>
      <c r="E61" s="262"/>
      <c r="F61" s="262"/>
      <c r="G61" s="262"/>
      <c r="H61" s="262"/>
      <c r="I61" s="262"/>
      <c r="J61" s="262"/>
      <c r="K61" s="262"/>
      <c r="L61" s="262"/>
      <c r="M61" s="262"/>
      <c r="N61" s="262"/>
      <c r="O61" s="262"/>
      <c r="P61" s="262"/>
      <c r="Q61" s="262"/>
      <c r="R61" s="262"/>
    </row>
    <row r="62" spans="1:18" ht="13" customHeight="1" x14ac:dyDescent="0.35">
      <c r="A62" s="538" t="s">
        <v>504</v>
      </c>
      <c r="B62" s="262"/>
      <c r="C62" s="262"/>
      <c r="D62" s="262"/>
      <c r="E62" s="262"/>
      <c r="F62" s="262"/>
      <c r="G62" s="262"/>
      <c r="H62" s="262"/>
      <c r="I62" s="262"/>
      <c r="J62" s="262"/>
      <c r="K62" s="262"/>
      <c r="L62" s="262"/>
      <c r="M62" s="262"/>
      <c r="N62" s="262"/>
      <c r="O62" s="262"/>
      <c r="P62" s="262"/>
      <c r="Q62" s="262"/>
      <c r="R62" s="262"/>
    </row>
    <row r="63" spans="1:18" ht="13" customHeight="1" x14ac:dyDescent="0.35">
      <c r="A63" s="538" t="s">
        <v>505</v>
      </c>
      <c r="B63" s="262"/>
      <c r="C63" s="262"/>
      <c r="D63" s="262"/>
      <c r="E63" s="262"/>
      <c r="F63" s="262"/>
      <c r="G63" s="262"/>
      <c r="H63" s="262"/>
      <c r="I63" s="262"/>
      <c r="J63" s="262"/>
      <c r="K63" s="262"/>
      <c r="L63" s="262"/>
      <c r="M63" s="262"/>
      <c r="N63" s="262"/>
      <c r="O63" s="262"/>
      <c r="P63" s="262"/>
      <c r="Q63" s="262"/>
      <c r="R63" s="262"/>
    </row>
    <row r="64" spans="1:18" ht="13" customHeight="1" x14ac:dyDescent="0.3">
      <c r="A64" s="169"/>
      <c r="B64" s="262"/>
      <c r="C64" s="262"/>
      <c r="D64" s="262"/>
      <c r="E64" s="262"/>
      <c r="F64" s="262"/>
      <c r="G64" s="262"/>
      <c r="H64" s="262"/>
      <c r="I64" s="262"/>
      <c r="J64" s="262"/>
      <c r="K64" s="262"/>
      <c r="L64" s="262"/>
      <c r="M64" s="262"/>
      <c r="N64" s="262"/>
      <c r="O64" s="262"/>
      <c r="P64" s="262"/>
      <c r="Q64" s="262"/>
      <c r="R64" s="262"/>
    </row>
    <row r="65" spans="1:18" ht="13" customHeight="1" x14ac:dyDescent="0.3">
      <c r="A65" s="266" t="s">
        <v>140</v>
      </c>
      <c r="B65" s="262"/>
      <c r="C65" s="262"/>
      <c r="D65" s="262"/>
      <c r="E65" s="262"/>
      <c r="F65" s="262"/>
      <c r="G65" s="262"/>
      <c r="H65" s="262"/>
      <c r="I65" s="262"/>
      <c r="J65" s="262"/>
      <c r="K65" s="262"/>
      <c r="L65" s="262"/>
      <c r="M65" s="262"/>
      <c r="N65" s="262"/>
      <c r="O65" s="262"/>
      <c r="P65" s="262"/>
      <c r="Q65" s="262"/>
      <c r="R65" s="262"/>
    </row>
    <row r="66" spans="1:18" ht="13" customHeight="1" x14ac:dyDescent="0.35">
      <c r="A66" s="538" t="s">
        <v>506</v>
      </c>
      <c r="B66" s="262"/>
      <c r="C66" s="262"/>
      <c r="D66" s="262"/>
      <c r="E66" s="262"/>
      <c r="F66" s="262"/>
      <c r="G66" s="262"/>
      <c r="H66" s="262"/>
      <c r="I66" s="262"/>
      <c r="J66" s="262"/>
      <c r="K66" s="262"/>
      <c r="L66" s="262"/>
      <c r="M66" s="262"/>
      <c r="N66" s="262"/>
      <c r="O66" s="262"/>
      <c r="P66" s="262"/>
      <c r="Q66" s="262"/>
      <c r="R66" s="262"/>
    </row>
    <row r="67" spans="1:18" ht="13" customHeight="1" x14ac:dyDescent="0.3">
      <c r="A67" s="169"/>
      <c r="B67" s="262"/>
      <c r="C67" s="262"/>
      <c r="D67" s="262"/>
      <c r="E67" s="262"/>
      <c r="F67" s="262"/>
      <c r="G67" s="262"/>
      <c r="H67" s="262"/>
      <c r="I67" s="262"/>
      <c r="J67" s="262"/>
      <c r="K67" s="262"/>
      <c r="L67" s="262"/>
      <c r="M67" s="262"/>
      <c r="N67" s="262"/>
      <c r="O67" s="262"/>
      <c r="P67" s="262"/>
      <c r="Q67" s="262"/>
      <c r="R67" s="262"/>
    </row>
    <row r="68" spans="1:18" ht="13" customHeight="1" x14ac:dyDescent="0.3">
      <c r="A68" s="266" t="s">
        <v>141</v>
      </c>
      <c r="B68" s="262"/>
      <c r="C68" s="262"/>
      <c r="D68" s="262"/>
      <c r="E68" s="262"/>
      <c r="F68" s="262"/>
      <c r="G68" s="262"/>
      <c r="H68" s="262"/>
      <c r="I68" s="262"/>
      <c r="J68" s="262"/>
      <c r="K68" s="262"/>
      <c r="L68" s="262"/>
      <c r="M68" s="262"/>
      <c r="N68" s="262"/>
      <c r="O68" s="262"/>
      <c r="P68" s="262"/>
      <c r="Q68" s="262"/>
      <c r="R68" s="262"/>
    </row>
    <row r="69" spans="1:18" ht="13" customHeight="1" x14ac:dyDescent="0.35">
      <c r="A69" s="538" t="s">
        <v>507</v>
      </c>
      <c r="B69" s="262"/>
      <c r="C69" s="262"/>
      <c r="D69" s="262"/>
      <c r="E69" s="262"/>
      <c r="F69" s="262"/>
      <c r="G69" s="262"/>
      <c r="H69" s="262"/>
      <c r="I69" s="262"/>
      <c r="J69" s="262"/>
      <c r="K69" s="262"/>
      <c r="L69" s="262"/>
      <c r="M69" s="262"/>
      <c r="N69" s="262"/>
      <c r="O69" s="262"/>
      <c r="P69" s="262"/>
      <c r="Q69" s="262"/>
      <c r="R69" s="262"/>
    </row>
    <row r="70" spans="1:18" ht="13" customHeight="1" x14ac:dyDescent="0.35">
      <c r="A70" s="538" t="s">
        <v>508</v>
      </c>
      <c r="B70" s="262"/>
      <c r="C70" s="262"/>
      <c r="D70" s="262"/>
      <c r="E70" s="262"/>
      <c r="F70" s="262"/>
      <c r="G70" s="262"/>
      <c r="H70" s="262"/>
      <c r="I70" s="262"/>
      <c r="J70" s="262"/>
      <c r="K70" s="262"/>
      <c r="L70" s="262"/>
      <c r="M70" s="262"/>
      <c r="N70" s="262"/>
      <c r="O70" s="262"/>
      <c r="P70" s="262"/>
      <c r="Q70" s="262"/>
      <c r="R70" s="262"/>
    </row>
    <row r="71" spans="1:18" ht="13" customHeight="1" x14ac:dyDescent="0.3">
      <c r="A71" s="169"/>
      <c r="B71" s="262"/>
      <c r="C71" s="262"/>
      <c r="D71" s="262"/>
      <c r="E71" s="262"/>
      <c r="F71" s="262"/>
      <c r="G71" s="262"/>
      <c r="H71" s="262"/>
      <c r="I71" s="262"/>
      <c r="J71" s="262"/>
      <c r="K71" s="262"/>
      <c r="L71" s="262"/>
      <c r="M71" s="262"/>
      <c r="N71" s="262"/>
      <c r="O71" s="262"/>
      <c r="P71" s="262"/>
      <c r="Q71" s="262"/>
      <c r="R71" s="262"/>
    </row>
    <row r="72" spans="1:18" ht="13" customHeight="1" x14ac:dyDescent="0.3">
      <c r="A72" s="266" t="s">
        <v>142</v>
      </c>
      <c r="B72" s="262"/>
      <c r="C72" s="262"/>
      <c r="D72" s="262"/>
      <c r="E72" s="262"/>
      <c r="F72" s="262"/>
      <c r="G72" s="262"/>
      <c r="H72" s="262"/>
      <c r="I72" s="262"/>
      <c r="J72" s="262"/>
      <c r="K72" s="262"/>
      <c r="L72" s="262"/>
      <c r="M72" s="262"/>
      <c r="N72" s="262"/>
      <c r="O72" s="262"/>
      <c r="P72" s="262"/>
      <c r="Q72" s="262"/>
      <c r="R72" s="262"/>
    </row>
    <row r="73" spans="1:18" ht="13" customHeight="1" x14ac:dyDescent="0.35">
      <c r="A73" s="538" t="s">
        <v>509</v>
      </c>
      <c r="B73" s="262"/>
      <c r="C73" s="262"/>
      <c r="D73" s="262"/>
      <c r="E73" s="262"/>
      <c r="F73" s="262"/>
      <c r="G73" s="262"/>
      <c r="H73" s="262"/>
      <c r="I73" s="262"/>
      <c r="J73" s="262"/>
      <c r="K73" s="262"/>
      <c r="L73" s="262"/>
      <c r="M73" s="262"/>
      <c r="N73" s="262"/>
      <c r="O73" s="262"/>
      <c r="P73" s="262"/>
      <c r="Q73" s="262"/>
      <c r="R73" s="262"/>
    </row>
    <row r="74" spans="1:18" ht="13" customHeight="1" x14ac:dyDescent="0.35">
      <c r="A74" s="538" t="s">
        <v>510</v>
      </c>
      <c r="B74" s="262"/>
      <c r="C74" s="262"/>
      <c r="D74" s="262"/>
      <c r="E74" s="262"/>
      <c r="F74" s="262"/>
      <c r="G74" s="262"/>
      <c r="H74" s="262"/>
      <c r="I74" s="262"/>
      <c r="J74" s="262"/>
      <c r="K74" s="262"/>
      <c r="L74" s="262"/>
      <c r="M74" s="262"/>
      <c r="N74" s="262"/>
      <c r="O74" s="262"/>
      <c r="P74" s="262"/>
      <c r="Q74" s="262"/>
      <c r="R74" s="262"/>
    </row>
    <row r="75" spans="1:18" ht="13" customHeight="1" x14ac:dyDescent="0.3">
      <c r="A75" s="263"/>
      <c r="B75" s="262"/>
      <c r="C75" s="262"/>
      <c r="D75" s="262"/>
      <c r="E75" s="262"/>
      <c r="F75" s="262"/>
      <c r="G75" s="262"/>
      <c r="H75" s="262"/>
      <c r="I75" s="262"/>
      <c r="J75" s="262"/>
      <c r="K75" s="262"/>
      <c r="L75" s="262"/>
      <c r="M75" s="262"/>
      <c r="N75" s="262"/>
      <c r="O75" s="262"/>
      <c r="P75" s="262"/>
      <c r="Q75" s="262"/>
      <c r="R75" s="262"/>
    </row>
    <row r="76" spans="1:18" ht="13" customHeight="1" x14ac:dyDescent="0.3">
      <c r="A76" s="263"/>
      <c r="B76" s="262"/>
      <c r="C76" s="262"/>
      <c r="D76" s="262"/>
      <c r="E76" s="262"/>
      <c r="F76" s="262"/>
      <c r="G76" s="262"/>
      <c r="H76" s="262"/>
      <c r="I76" s="262"/>
      <c r="J76" s="262"/>
      <c r="K76" s="262"/>
      <c r="L76" s="262"/>
      <c r="M76" s="262"/>
      <c r="N76" s="262"/>
      <c r="O76" s="262"/>
      <c r="P76" s="262"/>
      <c r="Q76" s="262"/>
      <c r="R76" s="262"/>
    </row>
    <row r="77" spans="1:18" ht="13" customHeight="1" x14ac:dyDescent="0.3">
      <c r="A77" s="263"/>
      <c r="B77" s="262"/>
      <c r="C77" s="262"/>
      <c r="D77" s="262"/>
      <c r="E77" s="262"/>
      <c r="F77" s="262"/>
      <c r="G77" s="262"/>
      <c r="H77" s="262"/>
      <c r="I77" s="262"/>
      <c r="J77" s="262"/>
      <c r="K77" s="262"/>
      <c r="L77" s="262"/>
      <c r="M77" s="262"/>
      <c r="N77" s="262"/>
      <c r="O77" s="262"/>
      <c r="P77" s="262"/>
      <c r="Q77" s="262"/>
      <c r="R77" s="262"/>
    </row>
    <row r="78" spans="1:18" ht="13" customHeight="1" x14ac:dyDescent="0.3">
      <c r="A78" s="263"/>
      <c r="B78" s="262"/>
      <c r="C78" s="262"/>
      <c r="D78" s="262"/>
      <c r="E78" s="262"/>
      <c r="F78" s="262"/>
      <c r="G78" s="262"/>
      <c r="H78" s="262"/>
      <c r="I78" s="262"/>
      <c r="J78" s="262"/>
      <c r="K78" s="262"/>
      <c r="L78" s="262"/>
      <c r="M78" s="262"/>
      <c r="N78" s="262"/>
      <c r="O78" s="262"/>
      <c r="P78" s="262"/>
      <c r="Q78" s="262"/>
      <c r="R78" s="262"/>
    </row>
    <row r="79" spans="1:18" ht="13" customHeight="1" x14ac:dyDescent="0.3">
      <c r="A79" s="263"/>
      <c r="B79" s="262"/>
      <c r="C79" s="262"/>
      <c r="D79" s="262"/>
      <c r="E79" s="262"/>
      <c r="F79" s="262"/>
      <c r="G79" s="262"/>
      <c r="H79" s="262"/>
      <c r="I79" s="262"/>
      <c r="J79" s="262"/>
      <c r="K79" s="262"/>
      <c r="L79" s="262"/>
      <c r="M79" s="262"/>
      <c r="N79" s="262"/>
      <c r="O79" s="262"/>
      <c r="P79" s="262"/>
      <c r="Q79" s="262"/>
      <c r="R79" s="262"/>
    </row>
    <row r="80" spans="1:18" x14ac:dyDescent="0.3">
      <c r="A80" s="263"/>
      <c r="B80" s="262"/>
      <c r="C80" s="262"/>
      <c r="D80" s="262"/>
      <c r="E80" s="262"/>
      <c r="F80" s="262"/>
      <c r="G80" s="262"/>
      <c r="H80" s="262"/>
      <c r="I80" s="262"/>
      <c r="J80" s="262"/>
      <c r="K80" s="262"/>
      <c r="L80" s="262"/>
      <c r="M80" s="262"/>
      <c r="N80" s="262"/>
      <c r="O80" s="262"/>
      <c r="P80" s="262"/>
      <c r="Q80" s="262"/>
      <c r="R80" s="262"/>
    </row>
    <row r="81" spans="1:18" x14ac:dyDescent="0.3">
      <c r="A81" s="263"/>
      <c r="B81" s="262"/>
      <c r="C81" s="262"/>
      <c r="D81" s="262"/>
      <c r="E81" s="262"/>
      <c r="F81" s="262"/>
      <c r="G81" s="262"/>
      <c r="H81" s="262"/>
      <c r="I81" s="262"/>
      <c r="J81" s="262"/>
      <c r="K81" s="262"/>
      <c r="L81" s="262"/>
      <c r="M81" s="262"/>
      <c r="N81" s="262"/>
      <c r="O81" s="262"/>
      <c r="P81" s="262"/>
      <c r="Q81" s="262"/>
      <c r="R81" s="262"/>
    </row>
    <row r="82" spans="1:18" x14ac:dyDescent="0.3">
      <c r="A82" s="169"/>
    </row>
  </sheetData>
  <hyperlinks>
    <hyperlink ref="A19" location="'Tabela 12'!A1" display="Tabela 12 - Evolução da antiguidade média dos empregados afetos à atividade doméstica, por dimensão e origem / forma de representação legal, a 31 de dezembro (2014-2017)"/>
    <hyperlink ref="A20" location="'Tabela 13'!A1" display="Tabela 13 - Distribuição dos recursos humanos, por género, pelos regimes de horário adoptados na atividade doméstica, a 31 de dezembro de 2017"/>
    <hyperlink ref="A21" location="'Tabela 14'!A1" display="Tabela 14 - Caracterização dos empregados afetos à atividade doméstica, por dimensão e origem/forma de representação legal, a 31 de dezembro de 2017"/>
    <hyperlink ref="A22" location="'Tabela 15'!A1" display="Tabela 15 - Evolução do número de empregados afetos à atividade doméstica, a 31 de dezembro (2014 - 2017)"/>
    <hyperlink ref="A23" location="'Tabela 16'!A1" display="Tabela 16 - Evolução da formação nas instituições financeiras associadas (2014 - 2017)"/>
    <hyperlink ref="A24" location="'Tabela 17'!A1" display="Tabela 17 - Evolução da tipologia de participações, ações de formação e  número de empregados, a 31 de dezembro (2014-2017)"/>
    <hyperlink ref="A27" location="'Tabela 18'!A1" display="Tabela 18 - Evolução dos gastos com atividades de formação (2014-2017)"/>
    <hyperlink ref="A28" location="'Tabela 19'!A1" display="Tabela 19 - Evolução do número de balcões, a 31 de dezembro (2014-2017)"/>
    <hyperlink ref="A29" location="'Tabela 20'!A1" display="Tabela 20 - Evolução do número de balcões em Portugal, por dimensão, a 31 de dezembro (2014-2017)"/>
    <hyperlink ref="A30" location="'Tabela 21'!A1" display="Tabela 21 - Evolução do número de balcões em Portugal, por origem/forma de representação legal, a 31 de dezembro (2014-2017)"/>
    <hyperlink ref="A31" location="'Tabela 22'!A1" display="Tabela 22 - Evolução de promotores externos em Portugal, por tipologia, a 31 de dezembro (2014-2017)"/>
    <hyperlink ref="A32" location="'Tabela 23'!A1" display="Tabela 23 - Número de balcões por distrito, por dimensão origem/forma de representação legal, a 31 de dezembro de 2017"/>
    <hyperlink ref="A33" location="'Tabela 24'!A1" display="Tabela 24 - Evolução do número de balcões por distrito, a 31 de dezembro (2014-2017) "/>
    <hyperlink ref="A34" location="'Tabela 25'!A1" display="Tabela 25 - Evolução do número de habitantes por balcão, por distrito, a 31 de dezembro (2014-2017)"/>
    <hyperlink ref="A35" location="'Tabela 26'!A1" display="Tabela 26 - Evolução e distribuição geográfica do número de sucursais e escritórios de representação no exterior, a 31 de dezembro (2014-2017)"/>
    <hyperlink ref="A36" location="'Tabela 27'!A1" display="Tabela 27 - Evolução da representatividade das instituições financeiras associadas no total das sucursais e representações no exterior, por dimensão e origem/forma de representação legal, a 31 de dezembro (2014-2017)"/>
    <hyperlink ref="A37" location="'Tabela 28'!A1" display="Tabela 28 - Evolução  do número de ATMs das instituições financeiras associadas e da rede Multibanco, a 31 de dezembro (2014-2017)"/>
    <hyperlink ref="A38" location="'Tabela 29'!A1" display="Tabela 29 - Evolução  do número de utilizadores de homebanking, a 31 de dezembro (2014-2017)"/>
    <hyperlink ref="A42" location="'Tabela 31'!A1" display="Tabela 31 - Composição e evolução da estrutura do ativo agregado, a 31 de dezembro (2014-2017)"/>
    <hyperlink ref="A45" location="'Tabela 34'!A1" display="Tabela 34 - Empréstimos a clientes e imparidades, por produto, a 31 de dezembro de 2018 e 2019"/>
    <hyperlink ref="A46" location="'Tabela 35'!A1" display="Tabela 35 - Empréstimos a sociedades não financeiras, por setor de atividade, a 31 de dezembro de 2018 e 2019"/>
    <hyperlink ref="A51" location="'Tabela 40'!A1" display="Tabela 40 - Passivos financeiros, por carteira, a 31 de dezembro de 2018 e 2019"/>
    <hyperlink ref="A52" location="'Tabela 41'!A1" display="Tabela 41 - Depósitos a 31 de dezembro de 2018 e 2019"/>
    <hyperlink ref="A54" location="'Tabela 43'!A1" display="Tabela 43 - Depósitos de clientes, por produto, a 31 de dezembro de 2018 e 2019"/>
    <hyperlink ref="A55" location="'Tabela 44'!A1" display="Tabela 44 - Títulos de dívida emitidos, a 31 de dezembro de 2018 e 2019"/>
    <hyperlink ref="A57" location="'Tabela 45'!A1" display="Tabela 45 - Demonstração dos resultados agregados, a 31 de dezembro de 2018 e 2019"/>
    <hyperlink ref="A58" location="'Tabela 47'!A1" display="Tabela 47 - Margem financeira, a 31 de dezembro de 2018 e 2019"/>
    <hyperlink ref="A60" location="'Tabela 49'!A1" display="Tabela 49 - Resultados em operações financeiras, por carteira e por instrumento financeiro, a 31 de dezembro de 2018"/>
    <hyperlink ref="A69" location="'Tabela 54'!A1" display="Tabela 54 - Custos operacionais, produto bancário e cost-to-income, a 31 de dezembro de 2018 e 2019"/>
    <hyperlink ref="A70" location="'Tabela 55'!A1" display="Tabela 55 - Outros indicadores de eficiência, a 31 de dezembro de 2018 e 2019"/>
    <hyperlink ref="A73" location="'Tabela 56'!A1" display="Tabela 56 - Ativo consolidado relativo à atividade internacional, a 31 de dezembro de 2018 e 2019"/>
    <hyperlink ref="A74" location="'Tabela 57'!A1" display="Tabela 57 - Composição da demonstração dos resultados consolidada relativa à atividade internacional, a 31 de dezembro de 2018 e 2019"/>
    <hyperlink ref="A6" location="'Tabela 1'!A1" display="Tabela 1 - Representatividade dos Associados no sistema bancário português"/>
    <hyperlink ref="A7" location="'Tabela 2'!A1" display="Tabela 2 - Caracterização das instituições financeiras associadas"/>
    <hyperlink ref="A8" location="'Tabela 3'!A1" display="Tabela 3 - Evolução do ativo agregado face ao PIB nacional"/>
    <hyperlink ref="A12" location="'Tabela 5'!A1" display="Tabela 5 - Evolução do ativo agregado, por dimensão e origem/forma de representação legal, a 31 de dezembro (2014-2017)"/>
    <hyperlink ref="A13" location="'Tabela 6'!A1" display="Tabela 6 - Evolução do número de empregados, a 31 de dezembro (2014-2017)"/>
    <hyperlink ref="A14" location="'Tabela 7'!A1" display="Tabela 7 - Evolução do número de empregados afetos à atividade doméstica, por dimensão, a 31 dezembro (2014-2017)"/>
    <hyperlink ref="A15" location="'Tabela 8'!A1" display="Tabela 8 - Evolução do número de empregados afetos à atividade doméstica, por origem / forma de representação legal, a 31 dezembro (2014-2017)"/>
    <hyperlink ref="A16" location="'Tabela 9'!A1" display="Tabela 9 - Distribuição dos recursos humanos, por género e função, pela dimensão das instituições financeiras associadas, a 31 dezembro (2014-2017)"/>
    <hyperlink ref="A17" location="'Tabela 10'!A1" display="Tabela 10 - Distribuição dos recursos humanos, por género e função, pela origem / forma de representação legal das instituições financeiras associadas, a 31 dezembro (2014-2017)"/>
    <hyperlink ref="A18" location="'Tabela 11'!A1" display="Tabela 11 - Evolução da idade média dos empregados afetos à atividade doméstica, por dimensão e origem / forma de representação legal, a 31 de dezembro (2014-2017)"/>
    <hyperlink ref="A9" location="'Tabela 4'!A1" display="Tabela 4 - Contribuição das instituições financeiras associadas para a variação do ativo agregado, por dimensão e origem/forma de representação legal (2015-2017)"/>
    <hyperlink ref="A59" location="'Tabela 48'!A1" display="Tabela 48 - Resultados de serviços e comissões, a 31 de dezembro de 2018 e 2019"/>
    <hyperlink ref="A41" location="'Tabela 30'!A1" display="Tabela 30 - Evolução do número de contas bancárias ativas, cartões de crédito e débito ativos e POS, a 31 de dezembro (2014-2017)"/>
    <hyperlink ref="A47" location="'Tabela 36'!A1" display="Tabela 36 - Qualidade dos ativos, a 31 de dezembro de 2018 e 2019"/>
    <hyperlink ref="A48" location="'Tabela 37'!A1" display="Tabela 37 - Evolução da estrutura do passivo e capital próprio agregado, a 31 de dezembro 2018 e 2019"/>
    <hyperlink ref="A43:B43" r:id="rId1" display="Tabela 32 - Composição dos empréstimos a clientes e imparidades, por contraparte, a 31 de dezembro de 2018"/>
    <hyperlink ref="A43" location="'Tabela 32'!A1" display="Tabela 32 - Composição dos empréstimos a clientes e imparidades, por contraparte, a 31 de dezembro de 2018"/>
    <hyperlink ref="A61" location="'Tabela 50'!A1" display="Tabela 50 - Aproximação ao montante total de imposto a pagar ao Estado, em sede de IRC, por referência ao exercício de 2018 e 2019, na base de valores estimados para a matéria coletável, reconstituída a partir do resultado antes de impostos e das variaçõe"/>
    <hyperlink ref="A62" location="'Tabela 51'!A1" display="Tabela 51 - Aproximação ao montante de derramas, tributações autónomas e imposto sobre o rendimento suportado no estrangeiro, a 31 de dezembro de 2018 e 2019"/>
    <hyperlink ref="A63" location="'Tabela 52'!A1" display="Tabela 52 - Encargos fiscais e parafiscais, a 31 de dezembro de 2018 e 2019"/>
    <hyperlink ref="A66" location="'Tabela 53'!A1" display="Tabela 53 - Adequação dos fundos próprios, a 31 de dezembro de 2018 e 2019"/>
    <hyperlink ref="A44" r:id="rId2" location="'Tabela 33'!A1"/>
    <hyperlink ref="A50" location="'Tabela 39'!A1" display="Tabela 38 - Evolução da estrutura do passivo e capital próprio agregado, a 31 de dezembro 2018 e 2019"/>
    <hyperlink ref="A49" location="'Tabela 38'!A1" display="Tabela 38 - "/>
    <hyperlink ref="A53" location="'Tablela 42'!A1" display="Tabela 42 - Depósitos de clientes, por contraparte, a 31 de dezembro de 2018 e 2019"/>
  </hyperlinks>
  <pageMargins left="0.23622047244094491" right="0.19685039370078741" top="0.39370078740157483" bottom="0.31496062992125984" header="0.31496062992125984" footer="0.23622047244094491"/>
  <pageSetup paperSize="9" scale="65" orientation="landscape" horizontalDpi="360" verticalDpi="36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workbookViewId="0">
      <selection activeCell="B33" sqref="B33"/>
    </sheetView>
  </sheetViews>
  <sheetFormatPr defaultColWidth="9.1796875" defaultRowHeight="14.5" x14ac:dyDescent="0.35"/>
  <cols>
    <col min="1" max="1" width="31" style="2" customWidth="1"/>
    <col min="2" max="5" width="10.7265625" style="2" customWidth="1"/>
    <col min="6" max="16384" width="9.1796875" style="2"/>
  </cols>
  <sheetData>
    <row r="1" spans="1:9" s="34" customFormat="1" ht="13" customHeight="1" x14ac:dyDescent="0.3"/>
    <row r="2" spans="1:9" s="34" customFormat="1" ht="13" customHeight="1" x14ac:dyDescent="0.3">
      <c r="A2" s="547" t="s">
        <v>451</v>
      </c>
      <c r="B2" s="547"/>
      <c r="C2" s="547"/>
      <c r="D2" s="547"/>
      <c r="E2" s="547"/>
      <c r="F2" s="547"/>
      <c r="G2" s="547"/>
      <c r="H2" s="547"/>
      <c r="I2" s="547"/>
    </row>
    <row r="3" spans="1:9" s="34" customFormat="1" ht="13" customHeight="1" x14ac:dyDescent="0.3"/>
    <row r="4" spans="1:9" s="34" customFormat="1" ht="13" customHeight="1" x14ac:dyDescent="0.3">
      <c r="A4" s="346"/>
      <c r="B4" s="552">
        <v>2016</v>
      </c>
      <c r="C4" s="553"/>
      <c r="D4" s="552">
        <v>2017</v>
      </c>
      <c r="E4" s="553"/>
      <c r="F4" s="552">
        <v>2018</v>
      </c>
      <c r="G4" s="553"/>
      <c r="H4" s="554">
        <v>2019</v>
      </c>
      <c r="I4" s="555"/>
    </row>
    <row r="5" spans="1:9" s="34" customFormat="1" ht="13" customHeight="1" x14ac:dyDescent="0.3">
      <c r="A5" s="347" t="s">
        <v>334</v>
      </c>
      <c r="B5" s="367"/>
      <c r="C5" s="368"/>
      <c r="D5" s="367"/>
      <c r="E5" s="368"/>
      <c r="F5" s="367"/>
      <c r="G5" s="368"/>
      <c r="H5" s="367"/>
      <c r="I5" s="369"/>
    </row>
    <row r="6" spans="1:9" s="34" customFormat="1" ht="13" customHeight="1" x14ac:dyDescent="0.3">
      <c r="A6" s="352" t="s">
        <v>6</v>
      </c>
      <c r="B6" s="370">
        <v>45950</v>
      </c>
      <c r="C6" s="371"/>
      <c r="D6" s="370">
        <v>45325</v>
      </c>
      <c r="E6" s="371"/>
      <c r="F6" s="370">
        <v>45437</v>
      </c>
      <c r="G6" s="371"/>
      <c r="H6" s="370">
        <v>45441</v>
      </c>
      <c r="I6" s="372"/>
    </row>
    <row r="7" spans="1:9" s="34" customFormat="1" ht="13" customHeight="1" x14ac:dyDescent="0.3">
      <c r="A7" s="347" t="s">
        <v>45</v>
      </c>
      <c r="B7" s="373"/>
      <c r="C7" s="368"/>
      <c r="D7" s="373"/>
      <c r="E7" s="368"/>
      <c r="F7" s="373"/>
      <c r="G7" s="368"/>
      <c r="H7" s="373"/>
      <c r="I7" s="369"/>
    </row>
    <row r="8" spans="1:9" s="34" customFormat="1" ht="13" customHeight="1" x14ac:dyDescent="0.3">
      <c r="A8" s="352" t="s">
        <v>43</v>
      </c>
      <c r="B8" s="353">
        <v>23468</v>
      </c>
      <c r="C8" s="509">
        <v>0.51072905331882479</v>
      </c>
      <c r="D8" s="353">
        <v>22969</v>
      </c>
      <c r="E8" s="509">
        <v>0.50676227247655814</v>
      </c>
      <c r="F8" s="353">
        <v>22890</v>
      </c>
      <c r="G8" s="509">
        <v>0.50377445694037903</v>
      </c>
      <c r="H8" s="353">
        <v>22718</v>
      </c>
      <c r="I8" s="510">
        <v>0.49996699016306861</v>
      </c>
    </row>
    <row r="9" spans="1:9" s="34" customFormat="1" ht="13" customHeight="1" x14ac:dyDescent="0.3">
      <c r="A9" s="352" t="s">
        <v>44</v>
      </c>
      <c r="B9" s="353">
        <v>22482</v>
      </c>
      <c r="C9" s="509">
        <v>0.48927094668117521</v>
      </c>
      <c r="D9" s="353">
        <v>22356</v>
      </c>
      <c r="E9" s="509">
        <v>0.4932377275234418</v>
      </c>
      <c r="F9" s="353">
        <v>22547</v>
      </c>
      <c r="G9" s="509">
        <v>0.49622554305962102</v>
      </c>
      <c r="H9" s="353">
        <v>22723</v>
      </c>
      <c r="I9" s="510">
        <v>0.50003300983693144</v>
      </c>
    </row>
    <row r="10" spans="1:9" s="34" customFormat="1" ht="13" customHeight="1" x14ac:dyDescent="0.3">
      <c r="A10" s="347" t="s">
        <v>46</v>
      </c>
      <c r="B10" s="356"/>
      <c r="C10" s="511"/>
      <c r="D10" s="356"/>
      <c r="E10" s="511"/>
      <c r="F10" s="356"/>
      <c r="G10" s="511"/>
      <c r="H10" s="356"/>
      <c r="I10" s="512"/>
    </row>
    <row r="11" spans="1:9" s="34" customFormat="1" ht="13" customHeight="1" x14ac:dyDescent="0.3">
      <c r="A11" s="352" t="s">
        <v>78</v>
      </c>
      <c r="B11" s="353">
        <v>2195</v>
      </c>
      <c r="C11" s="509">
        <v>4.7769314472252446E-2</v>
      </c>
      <c r="D11" s="353">
        <v>2699</v>
      </c>
      <c r="E11" s="509">
        <v>5.9547710976282406E-2</v>
      </c>
      <c r="F11" s="353">
        <v>3092</v>
      </c>
      <c r="G11" s="509">
        <v>6.8050267403217637E-2</v>
      </c>
      <c r="H11" s="353">
        <v>3566</v>
      </c>
      <c r="I11" s="510">
        <v>7.8475385664928149E-2</v>
      </c>
    </row>
    <row r="12" spans="1:9" s="34" customFormat="1" ht="13" customHeight="1" x14ac:dyDescent="0.3">
      <c r="A12" s="352" t="s">
        <v>48</v>
      </c>
      <c r="B12" s="353">
        <v>23029</v>
      </c>
      <c r="C12" s="509">
        <v>0.50117519042437431</v>
      </c>
      <c r="D12" s="353">
        <v>21349</v>
      </c>
      <c r="E12" s="509">
        <v>0.47102040816326529</v>
      </c>
      <c r="F12" s="353">
        <v>20138</v>
      </c>
      <c r="G12" s="509">
        <v>0.44320707793208181</v>
      </c>
      <c r="H12" s="353">
        <v>18821</v>
      </c>
      <c r="I12" s="513">
        <v>0.41418542725732266</v>
      </c>
    </row>
    <row r="13" spans="1:9" s="34" customFormat="1" ht="13" customHeight="1" x14ac:dyDescent="0.3">
      <c r="A13" s="352" t="s">
        <v>49</v>
      </c>
      <c r="B13" s="353">
        <v>20726</v>
      </c>
      <c r="C13" s="514">
        <v>0.45105549510337323</v>
      </c>
      <c r="D13" s="353">
        <v>21277</v>
      </c>
      <c r="E13" s="509">
        <v>0.46943188086045229</v>
      </c>
      <c r="F13" s="353">
        <v>22207</v>
      </c>
      <c r="G13" s="509">
        <v>0.48874265466470057</v>
      </c>
      <c r="H13" s="353">
        <v>23054</v>
      </c>
      <c r="I13" s="510">
        <v>0.50833918707774917</v>
      </c>
    </row>
    <row r="14" spans="1:9" s="34" customFormat="1" ht="13" customHeight="1" x14ac:dyDescent="0.3">
      <c r="A14" s="347" t="s">
        <v>50</v>
      </c>
      <c r="B14" s="356"/>
      <c r="C14" s="511"/>
      <c r="D14" s="356"/>
      <c r="E14" s="511"/>
      <c r="F14" s="356"/>
      <c r="G14" s="511"/>
      <c r="H14" s="356"/>
      <c r="I14" s="512"/>
    </row>
    <row r="15" spans="1:9" s="34" customFormat="1" ht="13" customHeight="1" x14ac:dyDescent="0.3">
      <c r="A15" s="352" t="s">
        <v>51</v>
      </c>
      <c r="B15" s="353">
        <v>1617</v>
      </c>
      <c r="C15" s="509">
        <v>3.5190424374319913E-2</v>
      </c>
      <c r="D15" s="353">
        <v>2733</v>
      </c>
      <c r="E15" s="509">
        <v>6.0297848869277443E-2</v>
      </c>
      <c r="F15" s="353">
        <v>2695</v>
      </c>
      <c r="G15" s="509">
        <v>5.9312894777384072E-2</v>
      </c>
      <c r="H15" s="353">
        <v>3046</v>
      </c>
      <c r="I15" s="510">
        <v>6.7031975528707557E-2</v>
      </c>
    </row>
    <row r="16" spans="1:9" s="34" customFormat="1" ht="13" customHeight="1" x14ac:dyDescent="0.3">
      <c r="A16" s="352" t="s">
        <v>52</v>
      </c>
      <c r="B16" s="353">
        <v>2837</v>
      </c>
      <c r="C16" s="509">
        <v>6.174102285092492E-2</v>
      </c>
      <c r="D16" s="353">
        <v>2653</v>
      </c>
      <c r="E16" s="509">
        <v>5.8532818532818533E-2</v>
      </c>
      <c r="F16" s="353">
        <v>4242</v>
      </c>
      <c r="G16" s="509">
        <v>9.3360036974272073E-2</v>
      </c>
      <c r="H16" s="353">
        <v>5262</v>
      </c>
      <c r="I16" s="510">
        <v>0.11579850795537069</v>
      </c>
    </row>
    <row r="17" spans="1:11" s="34" customFormat="1" ht="13" customHeight="1" x14ac:dyDescent="0.3">
      <c r="A17" s="359" t="s">
        <v>53</v>
      </c>
      <c r="B17" s="353">
        <v>8227</v>
      </c>
      <c r="C17" s="509">
        <v>0.1790424374319913</v>
      </c>
      <c r="D17" s="353">
        <v>6922</v>
      </c>
      <c r="E17" s="514">
        <v>0.152719249862107</v>
      </c>
      <c r="F17" s="353">
        <v>4500</v>
      </c>
      <c r="G17" s="509">
        <v>9.9038228756299931E-2</v>
      </c>
      <c r="H17" s="353">
        <v>3085</v>
      </c>
      <c r="I17" s="510">
        <v>6.7890231288924102E-2</v>
      </c>
    </row>
    <row r="18" spans="1:11" s="34" customFormat="1" ht="13" customHeight="1" x14ac:dyDescent="0.3">
      <c r="A18" s="359" t="s">
        <v>54</v>
      </c>
      <c r="B18" s="353">
        <v>7062</v>
      </c>
      <c r="C18" s="509">
        <v>0.15368879216539716</v>
      </c>
      <c r="D18" s="353">
        <v>6593</v>
      </c>
      <c r="E18" s="509">
        <v>0.14546056260341975</v>
      </c>
      <c r="F18" s="353">
        <v>7558</v>
      </c>
      <c r="G18" s="509">
        <v>0.16634020732002552</v>
      </c>
      <c r="H18" s="353">
        <v>7987</v>
      </c>
      <c r="I18" s="510">
        <v>0.17576637838075745</v>
      </c>
    </row>
    <row r="19" spans="1:11" s="34" customFormat="1" ht="13" customHeight="1" x14ac:dyDescent="0.3">
      <c r="A19" s="359" t="s">
        <v>55</v>
      </c>
      <c r="B19" s="353">
        <v>26207</v>
      </c>
      <c r="C19" s="514">
        <v>0.57033732317736674</v>
      </c>
      <c r="D19" s="353">
        <v>26424</v>
      </c>
      <c r="E19" s="509">
        <v>0.58298952013237726</v>
      </c>
      <c r="F19" s="353">
        <v>26442</v>
      </c>
      <c r="G19" s="514">
        <v>0.58294863217201842</v>
      </c>
      <c r="H19" s="353">
        <v>26061</v>
      </c>
      <c r="I19" s="510">
        <v>0.57251290684624023</v>
      </c>
    </row>
    <row r="20" spans="1:11" s="34" customFormat="1" ht="13" customHeight="1" x14ac:dyDescent="0.3">
      <c r="A20" s="347" t="s">
        <v>56</v>
      </c>
      <c r="B20" s="356"/>
      <c r="C20" s="511"/>
      <c r="D20" s="356"/>
      <c r="E20" s="511"/>
      <c r="F20" s="356"/>
      <c r="G20" s="511"/>
      <c r="H20" s="356"/>
      <c r="I20" s="512"/>
    </row>
    <row r="21" spans="1:11" s="34" customFormat="1" ht="13" customHeight="1" x14ac:dyDescent="0.3">
      <c r="A21" s="359" t="s">
        <v>57</v>
      </c>
      <c r="B21" s="353">
        <v>45098</v>
      </c>
      <c r="C21" s="514">
        <v>0.98145810663764965</v>
      </c>
      <c r="D21" s="361">
        <v>44473</v>
      </c>
      <c r="E21" s="514">
        <v>0.98120242691671267</v>
      </c>
      <c r="F21" s="361">
        <v>44493</v>
      </c>
      <c r="G21" s="514">
        <v>0.9792239804564562</v>
      </c>
      <c r="H21" s="361">
        <v>44237</v>
      </c>
      <c r="I21" s="513">
        <v>0.97350410422305844</v>
      </c>
      <c r="K21" s="374"/>
    </row>
    <row r="22" spans="1:11" s="34" customFormat="1" ht="13" customHeight="1" x14ac:dyDescent="0.3">
      <c r="A22" s="359" t="s">
        <v>58</v>
      </c>
      <c r="B22" s="353">
        <v>852</v>
      </c>
      <c r="C22" s="514">
        <v>1.8541893362350379E-2</v>
      </c>
      <c r="D22" s="361">
        <v>852</v>
      </c>
      <c r="E22" s="514">
        <v>1.8797573083287368E-2</v>
      </c>
      <c r="F22" s="361">
        <v>944</v>
      </c>
      <c r="G22" s="514">
        <v>2.0776019543543807E-2</v>
      </c>
      <c r="H22" s="361">
        <v>1204</v>
      </c>
      <c r="I22" s="513">
        <v>2.6495895776941527E-2</v>
      </c>
    </row>
    <row r="23" spans="1:11" s="34" customFormat="1" ht="13" customHeight="1" x14ac:dyDescent="0.3">
      <c r="A23" s="347" t="s">
        <v>59</v>
      </c>
      <c r="B23" s="356"/>
      <c r="C23" s="511"/>
      <c r="D23" s="356"/>
      <c r="E23" s="511"/>
      <c r="F23" s="356"/>
      <c r="G23" s="511"/>
      <c r="H23" s="356"/>
      <c r="I23" s="512"/>
    </row>
    <row r="24" spans="1:11" s="34" customFormat="1" ht="13" customHeight="1" x14ac:dyDescent="0.3">
      <c r="A24" s="359" t="s">
        <v>60</v>
      </c>
      <c r="B24" s="353">
        <v>2540</v>
      </c>
      <c r="C24" s="509">
        <v>5.5277475516866161E-2</v>
      </c>
      <c r="D24" s="353">
        <v>2218</v>
      </c>
      <c r="E24" s="509">
        <v>4.893546607832322E-2</v>
      </c>
      <c r="F24" s="353">
        <v>1883</v>
      </c>
      <c r="G24" s="509">
        <v>4.1441996610691728E-2</v>
      </c>
      <c r="H24" s="353">
        <v>1606</v>
      </c>
      <c r="I24" s="513">
        <v>3.5342532074558217E-2</v>
      </c>
    </row>
    <row r="25" spans="1:11" s="34" customFormat="1" ht="13" customHeight="1" x14ac:dyDescent="0.3">
      <c r="A25" s="352" t="s">
        <v>61</v>
      </c>
      <c r="B25" s="353">
        <v>16380</v>
      </c>
      <c r="C25" s="514">
        <v>0.35647442872687701</v>
      </c>
      <c r="D25" s="353">
        <v>15692</v>
      </c>
      <c r="E25" s="509">
        <v>0.34621070049641478</v>
      </c>
      <c r="F25" s="353">
        <v>15225</v>
      </c>
      <c r="G25" s="509">
        <v>0.33507934062548145</v>
      </c>
      <c r="H25" s="353">
        <v>14545</v>
      </c>
      <c r="I25" s="510">
        <v>0.32008538544486259</v>
      </c>
    </row>
    <row r="26" spans="1:11" s="34" customFormat="1" ht="13" customHeight="1" x14ac:dyDescent="0.3">
      <c r="A26" s="352" t="s">
        <v>62</v>
      </c>
      <c r="B26" s="353">
        <v>27030</v>
      </c>
      <c r="C26" s="509">
        <v>0.58924809575625681</v>
      </c>
      <c r="D26" s="353">
        <v>27415</v>
      </c>
      <c r="E26" s="509">
        <v>0.604853833425262</v>
      </c>
      <c r="F26" s="353">
        <v>28329</v>
      </c>
      <c r="G26" s="509">
        <v>0.6244786627638268</v>
      </c>
      <c r="H26" s="353">
        <v>29290</v>
      </c>
      <c r="I26" s="510">
        <v>0.64457208248057918</v>
      </c>
    </row>
    <row r="27" spans="1:11" s="34" customFormat="1" ht="13" customHeight="1" x14ac:dyDescent="0.3">
      <c r="A27" s="347" t="s">
        <v>63</v>
      </c>
      <c r="B27" s="356"/>
      <c r="C27" s="511"/>
      <c r="D27" s="356"/>
      <c r="E27" s="511"/>
      <c r="F27" s="356"/>
      <c r="G27" s="511"/>
      <c r="H27" s="356"/>
      <c r="I27" s="512"/>
    </row>
    <row r="28" spans="1:11" s="34" customFormat="1" ht="13" customHeight="1" x14ac:dyDescent="0.3">
      <c r="A28" s="359" t="s">
        <v>33</v>
      </c>
      <c r="B28" s="353">
        <v>11746</v>
      </c>
      <c r="C28" s="514">
        <v>0.25562568008705117</v>
      </c>
      <c r="D28" s="361">
        <v>12676</v>
      </c>
      <c r="E28" s="514">
        <v>0.27966905681191395</v>
      </c>
      <c r="F28" s="361">
        <v>11780</v>
      </c>
      <c r="G28" s="514">
        <v>0.25926007438871407</v>
      </c>
      <c r="H28" s="361">
        <v>11282</v>
      </c>
      <c r="I28" s="513">
        <v>0.24827798684007835</v>
      </c>
    </row>
    <row r="29" spans="1:11" s="34" customFormat="1" ht="13" customHeight="1" x14ac:dyDescent="0.3">
      <c r="A29" s="359" t="s">
        <v>34</v>
      </c>
      <c r="B29" s="353">
        <v>22544</v>
      </c>
      <c r="C29" s="514">
        <v>0.49062023939064198</v>
      </c>
      <c r="D29" s="361">
        <v>21542</v>
      </c>
      <c r="E29" s="514">
        <v>0.47527854384997242</v>
      </c>
      <c r="F29" s="361">
        <v>23244</v>
      </c>
      <c r="G29" s="514">
        <v>0.5115654642692079</v>
      </c>
      <c r="H29" s="361">
        <v>24344</v>
      </c>
      <c r="I29" s="513">
        <v>0.53572764683875795</v>
      </c>
    </row>
    <row r="30" spans="1:11" s="34" customFormat="1" ht="13" customHeight="1" x14ac:dyDescent="0.3">
      <c r="A30" s="359" t="s">
        <v>35</v>
      </c>
      <c r="B30" s="353">
        <v>11229</v>
      </c>
      <c r="C30" s="514">
        <v>0.24437431991294886</v>
      </c>
      <c r="D30" s="361">
        <v>10707</v>
      </c>
      <c r="E30" s="514">
        <v>0.23622724765581909</v>
      </c>
      <c r="F30" s="361">
        <v>10078</v>
      </c>
      <c r="G30" s="514">
        <v>0.22180161542355351</v>
      </c>
      <c r="H30" s="361">
        <v>9509</v>
      </c>
      <c r="I30" s="513">
        <v>0.20926035958715697</v>
      </c>
    </row>
    <row r="31" spans="1:11" s="34" customFormat="1" ht="13" customHeight="1" x14ac:dyDescent="0.3">
      <c r="A31" s="359" t="s">
        <v>36</v>
      </c>
      <c r="B31" s="353">
        <v>431</v>
      </c>
      <c r="C31" s="514">
        <v>9.3797606093579972E-3</v>
      </c>
      <c r="D31" s="361">
        <v>400</v>
      </c>
      <c r="E31" s="514">
        <v>8.8251516822945401E-3</v>
      </c>
      <c r="F31" s="361">
        <v>335</v>
      </c>
      <c r="G31" s="514">
        <v>7.3728459185245501E-3</v>
      </c>
      <c r="H31" s="361">
        <v>306</v>
      </c>
      <c r="I31" s="513">
        <v>6.7340067340067337E-3</v>
      </c>
    </row>
    <row r="32" spans="1:11" s="34" customFormat="1" ht="13" customHeight="1" x14ac:dyDescent="0.3">
      <c r="A32" s="347" t="s">
        <v>64</v>
      </c>
      <c r="B32" s="356"/>
      <c r="C32" s="511"/>
      <c r="D32" s="356"/>
      <c r="E32" s="511"/>
      <c r="F32" s="356"/>
      <c r="G32" s="511"/>
      <c r="H32" s="356"/>
      <c r="I32" s="512"/>
    </row>
    <row r="33" spans="1:9" s="34" customFormat="1" ht="13" customHeight="1" x14ac:dyDescent="0.3">
      <c r="A33" s="359" t="s">
        <v>65</v>
      </c>
      <c r="B33" s="353">
        <v>29611</v>
      </c>
      <c r="C33" s="509">
        <v>0.64441784548422198</v>
      </c>
      <c r="D33" s="353">
        <v>27717</v>
      </c>
      <c r="E33" s="509">
        <v>0.61151682294539433</v>
      </c>
      <c r="F33" s="353">
        <v>26564</v>
      </c>
      <c r="G33" s="509">
        <v>0.58463366859607813</v>
      </c>
      <c r="H33" s="353">
        <v>25696</v>
      </c>
      <c r="I33" s="510">
        <v>0.56548051319293147</v>
      </c>
    </row>
    <row r="34" spans="1:9" s="34" customFormat="1" ht="13" customHeight="1" x14ac:dyDescent="0.3">
      <c r="A34" s="363" t="s">
        <v>66</v>
      </c>
      <c r="B34" s="364">
        <v>16339</v>
      </c>
      <c r="C34" s="515">
        <v>0.35558215451577802</v>
      </c>
      <c r="D34" s="364">
        <v>17608</v>
      </c>
      <c r="E34" s="515">
        <v>0.38848317705460561</v>
      </c>
      <c r="F34" s="364">
        <v>18873</v>
      </c>
      <c r="G34" s="515">
        <v>0.41536633140392193</v>
      </c>
      <c r="H34" s="364">
        <v>19745</v>
      </c>
      <c r="I34" s="516">
        <v>0.43451948680706853</v>
      </c>
    </row>
    <row r="35" spans="1:9" ht="13" customHeight="1" x14ac:dyDescent="0.35">
      <c r="A35" s="1" t="s">
        <v>17</v>
      </c>
    </row>
    <row r="36" spans="1:9" ht="13" customHeight="1" x14ac:dyDescent="0.35">
      <c r="A36" s="541" t="s">
        <v>406</v>
      </c>
      <c r="B36" s="541"/>
      <c r="C36" s="541"/>
      <c r="D36" s="541"/>
      <c r="E36" s="541"/>
    </row>
  </sheetData>
  <mergeCells count="6">
    <mergeCell ref="A2:I2"/>
    <mergeCell ref="A36:E36"/>
    <mergeCell ref="B4:C4"/>
    <mergeCell ref="D4:E4"/>
    <mergeCell ref="F4:G4"/>
    <mergeCell ref="H4:I4"/>
  </mergeCells>
  <hyperlinks>
    <hyperlink ref="A2:I2" location="Índice!A1" display="Tabela 14 -Evolução do número de empregados afetos à atividade doméstica, a 31 de dezembro (2014 - 2017)"/>
  </hyperlinks>
  <pageMargins left="0.70866141732283472" right="0.70866141732283472" top="0.74803149606299213" bottom="0.74803149606299213" header="0.31496062992125984" footer="0.31496062992125984"/>
  <pageSetup paperSize="9" orientation="landscape"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pageSetUpPr fitToPage="1"/>
  </sheetPr>
  <dimension ref="A1:M23"/>
  <sheetViews>
    <sheetView showGridLines="0" workbookViewId="0">
      <selection activeCell="A2" sqref="A2:M2"/>
    </sheetView>
  </sheetViews>
  <sheetFormatPr defaultColWidth="9.1796875" defaultRowHeight="14.5" x14ac:dyDescent="0.35"/>
  <cols>
    <col min="1" max="1" width="15" style="2" customWidth="1"/>
    <col min="2" max="10" width="10.7265625" style="2" customWidth="1"/>
    <col min="11" max="16384" width="9.1796875" style="2"/>
  </cols>
  <sheetData>
    <row r="1" spans="1:13" s="34" customFormat="1" ht="13" customHeight="1" x14ac:dyDescent="0.3"/>
    <row r="2" spans="1:13" s="34" customFormat="1" ht="13" customHeight="1" x14ac:dyDescent="0.3">
      <c r="A2" s="547" t="s">
        <v>343</v>
      </c>
      <c r="B2" s="547"/>
      <c r="C2" s="547"/>
      <c r="D2" s="547"/>
      <c r="E2" s="547"/>
      <c r="F2" s="547"/>
      <c r="G2" s="547"/>
      <c r="H2" s="547"/>
      <c r="I2" s="547"/>
      <c r="J2" s="547"/>
      <c r="K2" s="547"/>
      <c r="L2" s="547"/>
      <c r="M2" s="547"/>
    </row>
    <row r="3" spans="1:13" s="34" customFormat="1" ht="13" customHeight="1" x14ac:dyDescent="0.3"/>
    <row r="4" spans="1:13" s="34" customFormat="1" ht="13" customHeight="1" x14ac:dyDescent="0.3">
      <c r="A4" s="559"/>
      <c r="B4" s="556">
        <v>2016</v>
      </c>
      <c r="C4" s="556"/>
      <c r="D4" s="556"/>
      <c r="E4" s="556">
        <v>2017</v>
      </c>
      <c r="F4" s="556"/>
      <c r="G4" s="556"/>
      <c r="H4" s="556">
        <f>+E4+1</f>
        <v>2018</v>
      </c>
      <c r="I4" s="556"/>
      <c r="J4" s="556"/>
      <c r="K4" s="556">
        <f>+H4+1</f>
        <v>2019</v>
      </c>
      <c r="L4" s="556"/>
      <c r="M4" s="557"/>
    </row>
    <row r="5" spans="1:13" s="34" customFormat="1" ht="13" customHeight="1" x14ac:dyDescent="0.3">
      <c r="A5" s="560"/>
      <c r="B5" s="376" t="s">
        <v>435</v>
      </c>
      <c r="C5" s="376" t="s">
        <v>436</v>
      </c>
      <c r="D5" s="376" t="s">
        <v>437</v>
      </c>
      <c r="E5" s="376" t="s">
        <v>435</v>
      </c>
      <c r="F5" s="376" t="s">
        <v>436</v>
      </c>
      <c r="G5" s="376" t="s">
        <v>437</v>
      </c>
      <c r="H5" s="376" t="s">
        <v>435</v>
      </c>
      <c r="I5" s="376" t="s">
        <v>436</v>
      </c>
      <c r="J5" s="376" t="s">
        <v>437</v>
      </c>
      <c r="K5" s="376" t="s">
        <v>435</v>
      </c>
      <c r="L5" s="376" t="s">
        <v>436</v>
      </c>
      <c r="M5" s="377" t="s">
        <v>437</v>
      </c>
    </row>
    <row r="6" spans="1:13" s="34" customFormat="1" ht="13" customHeight="1" x14ac:dyDescent="0.3">
      <c r="A6" s="378" t="s">
        <v>30</v>
      </c>
      <c r="B6" s="379"/>
      <c r="C6" s="379"/>
      <c r="D6" s="379"/>
      <c r="E6" s="379"/>
      <c r="F6" s="379"/>
      <c r="G6" s="379"/>
      <c r="H6" s="379"/>
      <c r="I6" s="379"/>
      <c r="J6" s="379"/>
      <c r="K6" s="379"/>
      <c r="L6" s="379"/>
      <c r="M6" s="380"/>
    </row>
    <row r="7" spans="1:13" s="34" customFormat="1" ht="13" customHeight="1" x14ac:dyDescent="0.3">
      <c r="A7" s="381" t="s">
        <v>33</v>
      </c>
      <c r="B7" s="382">
        <v>0.64200000000000002</v>
      </c>
      <c r="C7" s="382">
        <v>0.35799999999999998</v>
      </c>
      <c r="D7" s="383">
        <v>28.400000000000002</v>
      </c>
      <c r="E7" s="382">
        <v>0.62</v>
      </c>
      <c r="F7" s="382">
        <v>0.38</v>
      </c>
      <c r="G7" s="383">
        <v>24</v>
      </c>
      <c r="H7" s="382">
        <v>0.60799999999999998</v>
      </c>
      <c r="I7" s="382">
        <v>0.39200000000000002</v>
      </c>
      <c r="J7" s="383">
        <v>21.599999999999998</v>
      </c>
      <c r="K7" s="384">
        <v>0.60199999999999998</v>
      </c>
      <c r="L7" s="382">
        <v>0.39800000000000002</v>
      </c>
      <c r="M7" s="385">
        <v>20.399999999999995</v>
      </c>
    </row>
    <row r="8" spans="1:13" s="34" customFormat="1" ht="13" customHeight="1" x14ac:dyDescent="0.3">
      <c r="A8" s="381" t="s">
        <v>34</v>
      </c>
      <c r="B8" s="382">
        <v>0.47199999999999998</v>
      </c>
      <c r="C8" s="382">
        <v>0.52800000000000002</v>
      </c>
      <c r="D8" s="383">
        <v>-5.600000000000005</v>
      </c>
      <c r="E8" s="382">
        <v>0.47299999999999998</v>
      </c>
      <c r="F8" s="382">
        <v>0.52700000000000002</v>
      </c>
      <c r="G8" s="383">
        <v>-5.4000000000000048</v>
      </c>
      <c r="H8" s="382">
        <v>0.48399999999999999</v>
      </c>
      <c r="I8" s="382">
        <v>0.51600000000000001</v>
      </c>
      <c r="J8" s="383">
        <v>-3.2000000000000028</v>
      </c>
      <c r="K8" s="384">
        <v>0.47799999999999998</v>
      </c>
      <c r="L8" s="382">
        <v>0.52200000000000002</v>
      </c>
      <c r="M8" s="385">
        <v>-4.4000000000000039</v>
      </c>
    </row>
    <row r="9" spans="1:13" s="34" customFormat="1" ht="13" customHeight="1" x14ac:dyDescent="0.3">
      <c r="A9" s="381" t="s">
        <v>35</v>
      </c>
      <c r="B9" s="382">
        <v>0.40400000000000003</v>
      </c>
      <c r="C9" s="382">
        <v>0.59599999999999997</v>
      </c>
      <c r="D9" s="383">
        <v>-19.199999999999996</v>
      </c>
      <c r="E9" s="382">
        <v>0.40200000000000002</v>
      </c>
      <c r="F9" s="382">
        <v>0.59799999999999998</v>
      </c>
      <c r="G9" s="383">
        <v>-19.599999999999994</v>
      </c>
      <c r="H9" s="382">
        <v>0.38800000000000001</v>
      </c>
      <c r="I9" s="382">
        <v>0.61199999999999999</v>
      </c>
      <c r="J9" s="383">
        <v>-22.4</v>
      </c>
      <c r="K9" s="384">
        <v>0.39</v>
      </c>
      <c r="L9" s="382">
        <v>0.61</v>
      </c>
      <c r="M9" s="385">
        <v>-21.999999999999996</v>
      </c>
    </row>
    <row r="10" spans="1:13" s="34" customFormat="1" ht="13" customHeight="1" x14ac:dyDescent="0.3">
      <c r="A10" s="381" t="s">
        <v>36</v>
      </c>
      <c r="B10" s="382">
        <v>0.38400000000000001</v>
      </c>
      <c r="C10" s="382">
        <v>0.61599999999999999</v>
      </c>
      <c r="D10" s="383">
        <v>-23.2</v>
      </c>
      <c r="E10" s="382">
        <v>0.42699999999999999</v>
      </c>
      <c r="F10" s="382">
        <v>0.57299999999999995</v>
      </c>
      <c r="G10" s="383">
        <v>-14.599999999999996</v>
      </c>
      <c r="H10" s="382">
        <v>0.48199999999999998</v>
      </c>
      <c r="I10" s="382">
        <v>0.51800000000000002</v>
      </c>
      <c r="J10" s="383">
        <v>-3.6000000000000032</v>
      </c>
      <c r="K10" s="384">
        <v>0.59199999999999997</v>
      </c>
      <c r="L10" s="382">
        <v>0.40799999999999997</v>
      </c>
      <c r="M10" s="385">
        <v>18.399999999999999</v>
      </c>
    </row>
    <row r="11" spans="1:13" s="34" customFormat="1" ht="13" customHeight="1" x14ac:dyDescent="0.3">
      <c r="A11" s="378" t="s">
        <v>31</v>
      </c>
      <c r="B11" s="386"/>
      <c r="C11" s="386"/>
      <c r="D11" s="387"/>
      <c r="E11" s="386"/>
      <c r="F11" s="386"/>
      <c r="G11" s="387"/>
      <c r="H11" s="386"/>
      <c r="I11" s="386"/>
      <c r="J11" s="387"/>
      <c r="K11" s="386"/>
      <c r="L11" s="386"/>
      <c r="M11" s="388"/>
    </row>
    <row r="12" spans="1:13" s="34" customFormat="1" ht="13" customHeight="1" x14ac:dyDescent="0.3">
      <c r="A12" s="381" t="s">
        <v>33</v>
      </c>
      <c r="B12" s="382">
        <v>0.73299999999999998</v>
      </c>
      <c r="C12" s="382">
        <v>0.26700000000000002</v>
      </c>
      <c r="D12" s="383">
        <v>46.599999999999994</v>
      </c>
      <c r="E12" s="382">
        <v>0.71399999999999997</v>
      </c>
      <c r="F12" s="382">
        <v>0.28599999999999998</v>
      </c>
      <c r="G12" s="383">
        <v>42.8</v>
      </c>
      <c r="H12" s="382">
        <v>0.70099999999999996</v>
      </c>
      <c r="I12" s="382">
        <v>0.29899999999999999</v>
      </c>
      <c r="J12" s="383">
        <v>40.199999999999996</v>
      </c>
      <c r="K12" s="384">
        <v>0.70699999999999996</v>
      </c>
      <c r="L12" s="382">
        <v>0.29299999999999998</v>
      </c>
      <c r="M12" s="385">
        <v>41.4</v>
      </c>
    </row>
    <row r="13" spans="1:13" s="34" customFormat="1" ht="13" customHeight="1" x14ac:dyDescent="0.3">
      <c r="A13" s="381" t="s">
        <v>34</v>
      </c>
      <c r="B13" s="382">
        <v>0.56100000000000005</v>
      </c>
      <c r="C13" s="382">
        <v>0.439</v>
      </c>
      <c r="D13" s="383">
        <v>12.200000000000005</v>
      </c>
      <c r="E13" s="382">
        <v>0.52800000000000002</v>
      </c>
      <c r="F13" s="382">
        <v>0.47199999999999998</v>
      </c>
      <c r="G13" s="383">
        <v>5.600000000000005</v>
      </c>
      <c r="H13" s="382">
        <v>0.52300000000000002</v>
      </c>
      <c r="I13" s="382">
        <v>0.47699999999999998</v>
      </c>
      <c r="J13" s="383">
        <v>4.6000000000000041</v>
      </c>
      <c r="K13" s="384">
        <v>0.52600000000000002</v>
      </c>
      <c r="L13" s="382">
        <v>0.47399999999999998</v>
      </c>
      <c r="M13" s="385">
        <v>5.2000000000000046</v>
      </c>
    </row>
    <row r="14" spans="1:13" s="34" customFormat="1" ht="13" customHeight="1" x14ac:dyDescent="0.3">
      <c r="A14" s="381" t="s">
        <v>35</v>
      </c>
      <c r="B14" s="382">
        <v>0.47</v>
      </c>
      <c r="C14" s="382">
        <v>0.53</v>
      </c>
      <c r="D14" s="383">
        <v>-6.0000000000000053</v>
      </c>
      <c r="E14" s="382">
        <v>0.46400000000000002</v>
      </c>
      <c r="F14" s="382">
        <v>0.53600000000000003</v>
      </c>
      <c r="G14" s="383">
        <v>-7.2000000000000011</v>
      </c>
      <c r="H14" s="382">
        <v>0.46</v>
      </c>
      <c r="I14" s="382">
        <v>0.54</v>
      </c>
      <c r="J14" s="383">
        <v>-8.0000000000000018</v>
      </c>
      <c r="K14" s="389">
        <v>0.44800000000000001</v>
      </c>
      <c r="L14" s="390">
        <v>0.55200000000000005</v>
      </c>
      <c r="M14" s="385">
        <v>-10.400000000000004</v>
      </c>
    </row>
    <row r="15" spans="1:13" s="34" customFormat="1" ht="13" customHeight="1" x14ac:dyDescent="0.3">
      <c r="A15" s="381" t="s">
        <v>36</v>
      </c>
      <c r="B15" s="382">
        <v>0.14599999999999999</v>
      </c>
      <c r="C15" s="382">
        <v>0.85399999999999998</v>
      </c>
      <c r="D15" s="383">
        <v>-70.8</v>
      </c>
      <c r="E15" s="382">
        <v>0.152</v>
      </c>
      <c r="F15" s="382">
        <v>0.84799999999999998</v>
      </c>
      <c r="G15" s="383">
        <v>-69.599999999999994</v>
      </c>
      <c r="H15" s="382">
        <v>0.10299999999999999</v>
      </c>
      <c r="I15" s="382">
        <v>0.89700000000000002</v>
      </c>
      <c r="J15" s="383">
        <v>-79.400000000000006</v>
      </c>
      <c r="K15" s="389">
        <v>0.156</v>
      </c>
      <c r="L15" s="390">
        <v>0.84399999999999997</v>
      </c>
      <c r="M15" s="385">
        <v>-68.8</v>
      </c>
    </row>
    <row r="16" spans="1:13" s="34" customFormat="1" ht="13" customHeight="1" x14ac:dyDescent="0.3">
      <c r="A16" s="378" t="s">
        <v>32</v>
      </c>
      <c r="B16" s="386"/>
      <c r="C16" s="386"/>
      <c r="D16" s="387"/>
      <c r="E16" s="386"/>
      <c r="F16" s="386"/>
      <c r="G16" s="387"/>
      <c r="H16" s="386"/>
      <c r="I16" s="386"/>
      <c r="J16" s="387"/>
      <c r="K16" s="386"/>
      <c r="L16" s="386"/>
      <c r="M16" s="388"/>
    </row>
    <row r="17" spans="1:13" s="34" customFormat="1" ht="13" customHeight="1" x14ac:dyDescent="0.3">
      <c r="A17" s="381" t="s">
        <v>33</v>
      </c>
      <c r="B17" s="382">
        <v>0.64100000000000001</v>
      </c>
      <c r="C17" s="382">
        <v>0.35899999999999999</v>
      </c>
      <c r="D17" s="383">
        <v>28.200000000000003</v>
      </c>
      <c r="E17" s="382">
        <v>0.62</v>
      </c>
      <c r="F17" s="382">
        <v>0.38</v>
      </c>
      <c r="G17" s="383">
        <v>24</v>
      </c>
      <c r="H17" s="382">
        <v>0.61599999999999999</v>
      </c>
      <c r="I17" s="382">
        <v>0.38400000000000001</v>
      </c>
      <c r="J17" s="383">
        <v>23.2</v>
      </c>
      <c r="K17" s="384">
        <v>0.59899999999999998</v>
      </c>
      <c r="L17" s="382">
        <v>0.40100000000000002</v>
      </c>
      <c r="M17" s="385">
        <v>19.799999999999997</v>
      </c>
    </row>
    <row r="18" spans="1:13" s="34" customFormat="1" ht="13" customHeight="1" x14ac:dyDescent="0.3">
      <c r="A18" s="381" t="s">
        <v>34</v>
      </c>
      <c r="B18" s="382">
        <v>0.51400000000000001</v>
      </c>
      <c r="C18" s="382">
        <v>0.48599999999999999</v>
      </c>
      <c r="D18" s="383">
        <v>2.8000000000000025</v>
      </c>
      <c r="E18" s="382">
        <v>0.504</v>
      </c>
      <c r="F18" s="382">
        <v>0.496</v>
      </c>
      <c r="G18" s="383">
        <v>0.80000000000000071</v>
      </c>
      <c r="H18" s="382">
        <v>0.498</v>
      </c>
      <c r="I18" s="382">
        <v>0.502</v>
      </c>
      <c r="J18" s="383">
        <v>-0.40000000000000036</v>
      </c>
      <c r="K18" s="384">
        <v>0.49399999999999999</v>
      </c>
      <c r="L18" s="382">
        <v>0.50600000000000001</v>
      </c>
      <c r="M18" s="385">
        <v>-1.2000000000000011</v>
      </c>
    </row>
    <row r="19" spans="1:13" s="34" customFormat="1" ht="13" customHeight="1" x14ac:dyDescent="0.3">
      <c r="A19" s="381" t="s">
        <v>35</v>
      </c>
      <c r="B19" s="382">
        <v>0.35199999999999998</v>
      </c>
      <c r="C19" s="382">
        <v>0.64800000000000002</v>
      </c>
      <c r="D19" s="383">
        <v>-29.600000000000005</v>
      </c>
      <c r="E19" s="382">
        <v>0.376</v>
      </c>
      <c r="F19" s="382">
        <v>0.624</v>
      </c>
      <c r="G19" s="383">
        <v>-24.8</v>
      </c>
      <c r="H19" s="382">
        <v>0.39500000000000002</v>
      </c>
      <c r="I19" s="382">
        <v>0.60499999999999998</v>
      </c>
      <c r="J19" s="383">
        <v>-20.999999999999996</v>
      </c>
      <c r="K19" s="384">
        <v>0.40799999999999997</v>
      </c>
      <c r="L19" s="382">
        <v>0.59199999999999997</v>
      </c>
      <c r="M19" s="385">
        <v>-18.399999999999999</v>
      </c>
    </row>
    <row r="20" spans="1:13" s="34" customFormat="1" ht="13" customHeight="1" x14ac:dyDescent="0.3">
      <c r="A20" s="391" t="s">
        <v>36</v>
      </c>
      <c r="B20" s="392">
        <v>0.58299999999999996</v>
      </c>
      <c r="C20" s="392">
        <v>0.41699999999999998</v>
      </c>
      <c r="D20" s="393">
        <v>16.599999999999998</v>
      </c>
      <c r="E20" s="392">
        <v>0.55600000000000005</v>
      </c>
      <c r="F20" s="392">
        <v>0.44400000000000001</v>
      </c>
      <c r="G20" s="393">
        <v>11.200000000000005</v>
      </c>
      <c r="H20" s="392">
        <v>0.55000000000000004</v>
      </c>
      <c r="I20" s="392">
        <v>0.45</v>
      </c>
      <c r="J20" s="393">
        <v>10.000000000000004</v>
      </c>
      <c r="K20" s="394">
        <v>0.52900000000000003</v>
      </c>
      <c r="L20" s="392">
        <v>0.47099999999999997</v>
      </c>
      <c r="M20" s="395">
        <v>5.8000000000000052</v>
      </c>
    </row>
    <row r="21" spans="1:13" ht="13" customHeight="1" x14ac:dyDescent="0.35">
      <c r="A21" s="1" t="s">
        <v>17</v>
      </c>
    </row>
    <row r="22" spans="1:13" ht="13" customHeight="1" x14ac:dyDescent="0.35">
      <c r="A22" s="558" t="s">
        <v>37</v>
      </c>
      <c r="B22" s="558"/>
      <c r="C22" s="558"/>
      <c r="D22" s="558"/>
      <c r="E22" s="558"/>
      <c r="F22" s="558"/>
      <c r="G22" s="558"/>
      <c r="H22" s="558"/>
      <c r="I22" s="558"/>
      <c r="J22" s="558"/>
      <c r="K22" s="558"/>
      <c r="L22" s="558"/>
      <c r="M22" s="558"/>
    </row>
    <row r="23" spans="1:13" ht="13" customHeight="1" x14ac:dyDescent="0.35">
      <c r="A23" s="541" t="s">
        <v>406</v>
      </c>
      <c r="B23" s="541"/>
      <c r="C23" s="541"/>
      <c r="D23" s="541"/>
      <c r="E23" s="541"/>
    </row>
  </sheetData>
  <mergeCells count="8">
    <mergeCell ref="A23:E23"/>
    <mergeCell ref="K4:M4"/>
    <mergeCell ref="A22:M22"/>
    <mergeCell ref="A2:M2"/>
    <mergeCell ref="A4:A5"/>
    <mergeCell ref="B4:D4"/>
    <mergeCell ref="E4:G4"/>
    <mergeCell ref="H4:J4"/>
  </mergeCells>
  <hyperlinks>
    <hyperlink ref="A2:M2" location="Índice!A1" display="Tabela 8 - Distribuição dos recursos humanos, por género e função, pela dimensão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pageSetUpPr fitToPage="1"/>
  </sheetPr>
  <dimension ref="A1:M23"/>
  <sheetViews>
    <sheetView showGridLines="0" workbookViewId="0">
      <selection activeCell="G31" sqref="G31"/>
    </sheetView>
  </sheetViews>
  <sheetFormatPr defaultColWidth="9.1796875" defaultRowHeight="14.5" x14ac:dyDescent="0.35"/>
  <cols>
    <col min="1" max="1" width="15" style="2" customWidth="1"/>
    <col min="2" max="10" width="10.7265625" style="2" customWidth="1"/>
    <col min="11" max="16384" width="9.1796875" style="2"/>
  </cols>
  <sheetData>
    <row r="1" spans="1:13" s="34" customFormat="1" ht="13" customHeight="1" x14ac:dyDescent="0.3"/>
    <row r="2" spans="1:13" s="34" customFormat="1" ht="13" customHeight="1" x14ac:dyDescent="0.3">
      <c r="A2" s="547" t="s">
        <v>344</v>
      </c>
      <c r="B2" s="547"/>
      <c r="C2" s="547"/>
      <c r="D2" s="547"/>
      <c r="E2" s="547"/>
      <c r="F2" s="547"/>
      <c r="G2" s="547"/>
      <c r="H2" s="547"/>
      <c r="I2" s="547"/>
      <c r="J2" s="547"/>
      <c r="K2" s="547"/>
      <c r="L2" s="547"/>
      <c r="M2" s="547"/>
    </row>
    <row r="3" spans="1:13" s="34" customFormat="1" ht="13" customHeight="1" x14ac:dyDescent="0.3"/>
    <row r="4" spans="1:13" s="34" customFormat="1" ht="13" customHeight="1" x14ac:dyDescent="0.3">
      <c r="A4" s="559"/>
      <c r="B4" s="556">
        <v>2016</v>
      </c>
      <c r="C4" s="556"/>
      <c r="D4" s="556"/>
      <c r="E4" s="556">
        <f>+B4+1</f>
        <v>2017</v>
      </c>
      <c r="F4" s="556"/>
      <c r="G4" s="556"/>
      <c r="H4" s="556">
        <f>+E4+1</f>
        <v>2018</v>
      </c>
      <c r="I4" s="556"/>
      <c r="J4" s="556"/>
      <c r="K4" s="556">
        <f>+H4+1</f>
        <v>2019</v>
      </c>
      <c r="L4" s="556"/>
      <c r="M4" s="557"/>
    </row>
    <row r="5" spans="1:13" s="34" customFormat="1" ht="13" customHeight="1" x14ac:dyDescent="0.3">
      <c r="A5" s="560"/>
      <c r="B5" s="376" t="s">
        <v>435</v>
      </c>
      <c r="C5" s="376" t="s">
        <v>436</v>
      </c>
      <c r="D5" s="376" t="s">
        <v>437</v>
      </c>
      <c r="E5" s="376" t="s">
        <v>435</v>
      </c>
      <c r="F5" s="376" t="s">
        <v>436</v>
      </c>
      <c r="G5" s="376" t="s">
        <v>437</v>
      </c>
      <c r="H5" s="376" t="s">
        <v>435</v>
      </c>
      <c r="I5" s="376" t="s">
        <v>436</v>
      </c>
      <c r="J5" s="376" t="s">
        <v>437</v>
      </c>
      <c r="K5" s="376" t="s">
        <v>435</v>
      </c>
      <c r="L5" s="376" t="s">
        <v>436</v>
      </c>
      <c r="M5" s="377" t="s">
        <v>437</v>
      </c>
    </row>
    <row r="6" spans="1:13" s="34" customFormat="1" ht="13" customHeight="1" x14ac:dyDescent="0.3">
      <c r="A6" s="378" t="s">
        <v>38</v>
      </c>
      <c r="B6" s="379"/>
      <c r="C6" s="379"/>
      <c r="D6" s="379"/>
      <c r="E6" s="379"/>
      <c r="F6" s="379"/>
      <c r="G6" s="379"/>
      <c r="H6" s="379"/>
      <c r="I6" s="379"/>
      <c r="J6" s="379"/>
      <c r="K6" s="379"/>
      <c r="L6" s="379"/>
      <c r="M6" s="380"/>
    </row>
    <row r="7" spans="1:13" s="34" customFormat="1" ht="13" customHeight="1" x14ac:dyDescent="0.3">
      <c r="A7" s="381" t="s">
        <v>33</v>
      </c>
      <c r="B7" s="382">
        <v>0.64900000000000002</v>
      </c>
      <c r="C7" s="382">
        <v>0.35099999999999998</v>
      </c>
      <c r="D7" s="383">
        <v>29.800000000000004</v>
      </c>
      <c r="E7" s="382">
        <v>0.63900000000000001</v>
      </c>
      <c r="F7" s="382">
        <v>0.36099999999999999</v>
      </c>
      <c r="G7" s="383">
        <v>27.800000000000004</v>
      </c>
      <c r="H7" s="382">
        <v>0.628</v>
      </c>
      <c r="I7" s="382">
        <v>0.372</v>
      </c>
      <c r="J7" s="383">
        <v>25.6</v>
      </c>
      <c r="K7" s="384">
        <v>0.621</v>
      </c>
      <c r="L7" s="382">
        <v>0.379</v>
      </c>
      <c r="M7" s="385">
        <v>24.2</v>
      </c>
    </row>
    <row r="8" spans="1:13" s="34" customFormat="1" ht="13" customHeight="1" x14ac:dyDescent="0.3">
      <c r="A8" s="381" t="s">
        <v>34</v>
      </c>
      <c r="B8" s="382">
        <v>0.48599999999999999</v>
      </c>
      <c r="C8" s="382">
        <v>0.51400000000000001</v>
      </c>
      <c r="D8" s="383">
        <v>-2.8000000000000025</v>
      </c>
      <c r="E8" s="382">
        <v>0.49099999999999999</v>
      </c>
      <c r="F8" s="382">
        <v>0.50900000000000001</v>
      </c>
      <c r="G8" s="383">
        <v>-1.8000000000000016</v>
      </c>
      <c r="H8" s="382">
        <v>0.49199999999999999</v>
      </c>
      <c r="I8" s="382">
        <v>0.50800000000000001</v>
      </c>
      <c r="J8" s="383">
        <v>-1.6000000000000014</v>
      </c>
      <c r="K8" s="384">
        <v>0.48799999999999999</v>
      </c>
      <c r="L8" s="382">
        <v>0.51200000000000001</v>
      </c>
      <c r="M8" s="385">
        <v>-2.4000000000000021</v>
      </c>
    </row>
    <row r="9" spans="1:13" s="34" customFormat="1" ht="13" customHeight="1" x14ac:dyDescent="0.3">
      <c r="A9" s="381" t="s">
        <v>35</v>
      </c>
      <c r="B9" s="382">
        <v>0.42099999999999999</v>
      </c>
      <c r="C9" s="382">
        <v>0.57899999999999996</v>
      </c>
      <c r="D9" s="383">
        <v>-15.799999999999997</v>
      </c>
      <c r="E9" s="382">
        <v>0.42199999999999999</v>
      </c>
      <c r="F9" s="382">
        <v>0.57799999999999996</v>
      </c>
      <c r="G9" s="383">
        <v>-15.599999999999998</v>
      </c>
      <c r="H9" s="382">
        <v>0.41499999999999998</v>
      </c>
      <c r="I9" s="382">
        <v>0.58499999999999996</v>
      </c>
      <c r="J9" s="383">
        <v>-17</v>
      </c>
      <c r="K9" s="384">
        <v>0.40799999999999997</v>
      </c>
      <c r="L9" s="382">
        <v>0.59199999999999997</v>
      </c>
      <c r="M9" s="385">
        <v>-18.399999999999999</v>
      </c>
    </row>
    <row r="10" spans="1:13" s="34" customFormat="1" ht="13" customHeight="1" x14ac:dyDescent="0.3">
      <c r="A10" s="381" t="s">
        <v>36</v>
      </c>
      <c r="B10" s="382">
        <v>0.28899999999999998</v>
      </c>
      <c r="C10" s="382">
        <v>0.71099999999999997</v>
      </c>
      <c r="D10" s="383">
        <v>-42.199999999999996</v>
      </c>
      <c r="E10" s="382">
        <v>0.27800000000000002</v>
      </c>
      <c r="F10" s="382">
        <v>0.72199999999999998</v>
      </c>
      <c r="G10" s="383">
        <v>-44.399999999999991</v>
      </c>
      <c r="H10" s="382">
        <v>0.27700000000000002</v>
      </c>
      <c r="I10" s="382">
        <v>0.72299999999999998</v>
      </c>
      <c r="J10" s="383">
        <v>-44.599999999999994</v>
      </c>
      <c r="K10" s="384">
        <v>0.32</v>
      </c>
      <c r="L10" s="382">
        <v>0.68</v>
      </c>
      <c r="M10" s="385">
        <v>-36.000000000000007</v>
      </c>
    </row>
    <row r="11" spans="1:13" s="34" customFormat="1" ht="13" customHeight="1" x14ac:dyDescent="0.3">
      <c r="A11" s="378" t="s">
        <v>39</v>
      </c>
      <c r="B11" s="386"/>
      <c r="C11" s="386"/>
      <c r="D11" s="387"/>
      <c r="E11" s="386"/>
      <c r="F11" s="386"/>
      <c r="G11" s="387"/>
      <c r="H11" s="386"/>
      <c r="I11" s="386"/>
      <c r="J11" s="387"/>
      <c r="K11" s="386"/>
      <c r="L11" s="386"/>
      <c r="M11" s="388"/>
    </row>
    <row r="12" spans="1:13" s="34" customFormat="1" ht="13" customHeight="1" x14ac:dyDescent="0.3">
      <c r="A12" s="381" t="s">
        <v>33</v>
      </c>
      <c r="B12" s="382">
        <v>0.69899999999999995</v>
      </c>
      <c r="C12" s="382">
        <v>0.30099999999999999</v>
      </c>
      <c r="D12" s="383">
        <v>39.799999999999997</v>
      </c>
      <c r="E12" s="382">
        <v>0.627</v>
      </c>
      <c r="F12" s="382">
        <v>0.373</v>
      </c>
      <c r="G12" s="383">
        <v>25.4</v>
      </c>
      <c r="H12" s="382">
        <v>0.61399999999999999</v>
      </c>
      <c r="I12" s="382">
        <v>0.38600000000000001</v>
      </c>
      <c r="J12" s="383">
        <v>22.799999999999997</v>
      </c>
      <c r="K12" s="384">
        <v>0.61499999999999999</v>
      </c>
      <c r="L12" s="382">
        <v>0.38500000000000001</v>
      </c>
      <c r="M12" s="385">
        <v>23</v>
      </c>
    </row>
    <row r="13" spans="1:13" s="34" customFormat="1" ht="13" customHeight="1" x14ac:dyDescent="0.3">
      <c r="A13" s="381" t="s">
        <v>34</v>
      </c>
      <c r="B13" s="382">
        <v>0.495</v>
      </c>
      <c r="C13" s="382">
        <v>0.505</v>
      </c>
      <c r="D13" s="383">
        <v>-1.0000000000000009</v>
      </c>
      <c r="E13" s="382">
        <v>0.47199999999999998</v>
      </c>
      <c r="F13" s="382">
        <v>0.52800000000000002</v>
      </c>
      <c r="G13" s="383">
        <v>-5.600000000000005</v>
      </c>
      <c r="H13" s="382">
        <v>0.49299999999999999</v>
      </c>
      <c r="I13" s="382">
        <v>0.50700000000000001</v>
      </c>
      <c r="J13" s="383">
        <v>-1.4000000000000012</v>
      </c>
      <c r="K13" s="384">
        <v>0.48599999999999999</v>
      </c>
      <c r="L13" s="382">
        <v>0.51400000000000001</v>
      </c>
      <c r="M13" s="385">
        <v>-2.8000000000000025</v>
      </c>
    </row>
    <row r="14" spans="1:13" s="34" customFormat="1" ht="13" customHeight="1" x14ac:dyDescent="0.3">
      <c r="A14" s="381" t="s">
        <v>35</v>
      </c>
      <c r="B14" s="382">
        <v>0.371</v>
      </c>
      <c r="C14" s="382">
        <v>0.629</v>
      </c>
      <c r="D14" s="383">
        <v>-25.8</v>
      </c>
      <c r="E14" s="382">
        <v>0.373</v>
      </c>
      <c r="F14" s="382">
        <v>0.627</v>
      </c>
      <c r="G14" s="383">
        <v>-25.4</v>
      </c>
      <c r="H14" s="382">
        <v>0.33400000000000002</v>
      </c>
      <c r="I14" s="382">
        <v>0.66600000000000004</v>
      </c>
      <c r="J14" s="383">
        <v>-33.200000000000003</v>
      </c>
      <c r="K14" s="389">
        <v>0.36799999999999999</v>
      </c>
      <c r="L14" s="390">
        <v>0.63200000000000001</v>
      </c>
      <c r="M14" s="385">
        <v>-26.400000000000002</v>
      </c>
    </row>
    <row r="15" spans="1:13" s="34" customFormat="1" ht="13" customHeight="1" x14ac:dyDescent="0.3">
      <c r="A15" s="381" t="s">
        <v>36</v>
      </c>
      <c r="B15" s="382">
        <v>1</v>
      </c>
      <c r="C15" s="382">
        <v>0</v>
      </c>
      <c r="D15" s="383">
        <v>100</v>
      </c>
      <c r="E15" s="382">
        <v>0.60799999999999998</v>
      </c>
      <c r="F15" s="382">
        <v>0.39200000000000002</v>
      </c>
      <c r="G15" s="383">
        <v>21.599999999999998</v>
      </c>
      <c r="H15" s="382">
        <v>0.628</v>
      </c>
      <c r="I15" s="382">
        <v>0.372</v>
      </c>
      <c r="J15" s="383">
        <v>25.6</v>
      </c>
      <c r="K15" s="389">
        <v>0.68</v>
      </c>
      <c r="L15" s="390">
        <v>0.32</v>
      </c>
      <c r="M15" s="385">
        <v>36.000000000000007</v>
      </c>
    </row>
    <row r="16" spans="1:13" s="34" customFormat="1" ht="13" customHeight="1" x14ac:dyDescent="0.3">
      <c r="A16" s="378" t="s">
        <v>40</v>
      </c>
      <c r="B16" s="386"/>
      <c r="C16" s="386"/>
      <c r="D16" s="387"/>
      <c r="E16" s="386"/>
      <c r="F16" s="386"/>
      <c r="G16" s="387"/>
      <c r="H16" s="386"/>
      <c r="I16" s="386"/>
      <c r="J16" s="387"/>
      <c r="K16" s="386"/>
      <c r="L16" s="386"/>
      <c r="M16" s="388"/>
    </row>
    <row r="17" spans="1:13" s="34" customFormat="1" ht="13" customHeight="1" x14ac:dyDescent="0.3">
      <c r="A17" s="381" t="s">
        <v>33</v>
      </c>
      <c r="B17" s="382">
        <v>0.54500000000000004</v>
      </c>
      <c r="C17" s="382">
        <v>0.45500000000000002</v>
      </c>
      <c r="D17" s="383">
        <v>9.0000000000000018</v>
      </c>
      <c r="E17" s="382">
        <v>0.53300000000000003</v>
      </c>
      <c r="F17" s="382">
        <v>0.46700000000000003</v>
      </c>
      <c r="G17" s="383">
        <v>6.6000000000000005</v>
      </c>
      <c r="H17" s="382">
        <v>0.56100000000000005</v>
      </c>
      <c r="I17" s="382">
        <v>0.439</v>
      </c>
      <c r="J17" s="383">
        <v>12.200000000000005</v>
      </c>
      <c r="K17" s="384">
        <v>0.55600000000000005</v>
      </c>
      <c r="L17" s="382">
        <v>0.44400000000000001</v>
      </c>
      <c r="M17" s="385">
        <v>11.200000000000005</v>
      </c>
    </row>
    <row r="18" spans="1:13" s="34" customFormat="1" ht="13" customHeight="1" x14ac:dyDescent="0.3">
      <c r="A18" s="381" t="s">
        <v>34</v>
      </c>
      <c r="B18" s="382">
        <v>0.45700000000000002</v>
      </c>
      <c r="C18" s="382">
        <v>0.54300000000000004</v>
      </c>
      <c r="D18" s="383">
        <v>-8.6000000000000014</v>
      </c>
      <c r="E18" s="382">
        <v>0.47399999999999998</v>
      </c>
      <c r="F18" s="382">
        <v>0.52600000000000002</v>
      </c>
      <c r="G18" s="383">
        <v>-5.2000000000000046</v>
      </c>
      <c r="H18" s="382">
        <v>0.47599999999999998</v>
      </c>
      <c r="I18" s="382">
        <v>0.52400000000000002</v>
      </c>
      <c r="J18" s="383">
        <v>-4.8000000000000043</v>
      </c>
      <c r="K18" s="384">
        <v>0.47199999999999998</v>
      </c>
      <c r="L18" s="382">
        <v>0.52800000000000002</v>
      </c>
      <c r="M18" s="385">
        <v>-5.600000000000005</v>
      </c>
    </row>
    <row r="19" spans="1:13" s="34" customFormat="1" ht="13" customHeight="1" x14ac:dyDescent="0.3">
      <c r="A19" s="381" t="s">
        <v>35</v>
      </c>
      <c r="B19" s="382">
        <v>0.36599999999999999</v>
      </c>
      <c r="C19" s="382">
        <v>0.63400000000000001</v>
      </c>
      <c r="D19" s="383">
        <v>-26.8</v>
      </c>
      <c r="E19" s="382">
        <v>0.38800000000000001</v>
      </c>
      <c r="F19" s="382">
        <v>0.61199999999999999</v>
      </c>
      <c r="G19" s="383">
        <v>-22.4</v>
      </c>
      <c r="H19" s="382">
        <v>0.40300000000000002</v>
      </c>
      <c r="I19" s="382">
        <v>0.59699999999999998</v>
      </c>
      <c r="J19" s="383">
        <v>-19.399999999999995</v>
      </c>
      <c r="K19" s="384">
        <v>0.44600000000000001</v>
      </c>
      <c r="L19" s="382">
        <v>0.55400000000000005</v>
      </c>
      <c r="M19" s="385">
        <v>-10.800000000000004</v>
      </c>
    </row>
    <row r="20" spans="1:13" s="34" customFormat="1" ht="13" customHeight="1" x14ac:dyDescent="0.3">
      <c r="A20" s="391" t="s">
        <v>36</v>
      </c>
      <c r="B20" s="392">
        <v>0</v>
      </c>
      <c r="C20" s="392">
        <v>0</v>
      </c>
      <c r="D20" s="393">
        <v>0</v>
      </c>
      <c r="E20" s="392">
        <v>0</v>
      </c>
      <c r="F20" s="392">
        <v>0</v>
      </c>
      <c r="G20" s="393">
        <v>0</v>
      </c>
      <c r="H20" s="392">
        <v>0</v>
      </c>
      <c r="I20" s="392">
        <v>0</v>
      </c>
      <c r="J20" s="393">
        <v>0</v>
      </c>
      <c r="K20" s="394">
        <v>0</v>
      </c>
      <c r="L20" s="392">
        <v>0</v>
      </c>
      <c r="M20" s="395">
        <v>0</v>
      </c>
    </row>
    <row r="21" spans="1:13" ht="13" customHeight="1" x14ac:dyDescent="0.35">
      <c r="A21" s="1" t="s">
        <v>17</v>
      </c>
    </row>
    <row r="22" spans="1:13" ht="13" customHeight="1" x14ac:dyDescent="0.35">
      <c r="A22" s="558" t="s">
        <v>37</v>
      </c>
      <c r="B22" s="558"/>
      <c r="C22" s="558"/>
      <c r="D22" s="558"/>
      <c r="E22" s="558"/>
      <c r="F22" s="558"/>
      <c r="G22" s="558"/>
      <c r="H22" s="558"/>
      <c r="I22" s="558"/>
      <c r="J22" s="558"/>
      <c r="K22" s="558"/>
      <c r="L22" s="558"/>
      <c r="M22" s="558"/>
    </row>
    <row r="23" spans="1:13" ht="13" customHeight="1" x14ac:dyDescent="0.35">
      <c r="A23" s="541" t="s">
        <v>406</v>
      </c>
      <c r="B23" s="541"/>
      <c r="C23" s="541"/>
      <c r="D23" s="541"/>
      <c r="E23" s="541"/>
    </row>
  </sheetData>
  <mergeCells count="8">
    <mergeCell ref="A23:E23"/>
    <mergeCell ref="A22:M22"/>
    <mergeCell ref="A2:M2"/>
    <mergeCell ref="A4:A5"/>
    <mergeCell ref="B4:D4"/>
    <mergeCell ref="E4:G4"/>
    <mergeCell ref="H4:J4"/>
    <mergeCell ref="K4:M4"/>
  </mergeCells>
  <hyperlinks>
    <hyperlink ref="A2:M2" location="Índice!A1" display="Tabela 9 - Distribuição dos recursos humanos, por género e função, pela origem / forma de representação legal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pageSetUpPr fitToPage="1"/>
  </sheetPr>
  <dimension ref="A1:F17"/>
  <sheetViews>
    <sheetView showGridLines="0" workbookViewId="0">
      <selection activeCell="L15" sqref="L15"/>
    </sheetView>
  </sheetViews>
  <sheetFormatPr defaultColWidth="9.1796875" defaultRowHeight="14.5" x14ac:dyDescent="0.35"/>
  <cols>
    <col min="1" max="1" width="40.1796875" style="2" bestFit="1" customWidth="1"/>
    <col min="2" max="6" width="10.7265625" style="2" customWidth="1"/>
    <col min="7" max="16384" width="9.1796875" style="2"/>
  </cols>
  <sheetData>
    <row r="1" spans="1:6" s="34" customFormat="1" ht="13" customHeight="1" x14ac:dyDescent="0.3"/>
    <row r="2" spans="1:6" s="34" customFormat="1" ht="26.15" customHeight="1" x14ac:dyDescent="0.3">
      <c r="A2" s="547" t="s">
        <v>345</v>
      </c>
      <c r="B2" s="547"/>
      <c r="C2" s="547"/>
      <c r="D2" s="547"/>
      <c r="E2" s="547"/>
      <c r="F2" s="547"/>
    </row>
    <row r="3" spans="1:6" s="34" customFormat="1" ht="13" customHeight="1" x14ac:dyDescent="0.3"/>
    <row r="4" spans="1:6" s="34" customFormat="1" ht="13" customHeight="1" x14ac:dyDescent="0.3">
      <c r="A4" s="331"/>
      <c r="B4" s="332">
        <v>2016</v>
      </c>
      <c r="C4" s="218">
        <f>+B4+1</f>
        <v>2017</v>
      </c>
      <c r="D4" s="218">
        <f>+C4+1</f>
        <v>2018</v>
      </c>
      <c r="E4" s="218">
        <f>+D4+1</f>
        <v>2019</v>
      </c>
      <c r="F4" s="220" t="s">
        <v>12</v>
      </c>
    </row>
    <row r="5" spans="1:6" s="34" customFormat="1" ht="13" customHeight="1" x14ac:dyDescent="0.3">
      <c r="A5" s="396" t="s">
        <v>215</v>
      </c>
      <c r="B5" s="397"/>
      <c r="C5" s="398"/>
      <c r="D5" s="397"/>
      <c r="E5" s="397"/>
      <c r="F5" s="399"/>
    </row>
    <row r="6" spans="1:6" s="34" customFormat="1" ht="13" customHeight="1" x14ac:dyDescent="0.3">
      <c r="A6" s="400" t="s">
        <v>41</v>
      </c>
      <c r="B6" s="401">
        <v>47.49</v>
      </c>
      <c r="C6" s="401">
        <v>48.05</v>
      </c>
      <c r="D6" s="401">
        <v>48.57</v>
      </c>
      <c r="E6" s="401">
        <v>48.92</v>
      </c>
      <c r="F6" s="402">
        <v>48.257499999999993</v>
      </c>
    </row>
    <row r="7" spans="1:6" s="34" customFormat="1" ht="13" customHeight="1" x14ac:dyDescent="0.3">
      <c r="A7" s="400" t="s">
        <v>42</v>
      </c>
      <c r="B7" s="403"/>
      <c r="C7" s="404">
        <v>1.1791956201305354E-2</v>
      </c>
      <c r="D7" s="404">
        <v>1.0822060353798291E-2</v>
      </c>
      <c r="E7" s="404">
        <v>7.206094296891008E-3</v>
      </c>
      <c r="F7" s="405">
        <v>9.9400369506648847E-3</v>
      </c>
    </row>
    <row r="8" spans="1:6" s="34" customFormat="1" ht="13" customHeight="1" x14ac:dyDescent="0.3">
      <c r="A8" s="406" t="s">
        <v>216</v>
      </c>
      <c r="B8" s="407"/>
      <c r="C8" s="408"/>
      <c r="D8" s="407"/>
      <c r="E8" s="407"/>
      <c r="F8" s="409"/>
    </row>
    <row r="9" spans="1:6" s="34" customFormat="1" ht="13" customHeight="1" x14ac:dyDescent="0.3">
      <c r="A9" s="400" t="s">
        <v>11</v>
      </c>
      <c r="B9" s="403">
        <v>48.570685893985328</v>
      </c>
      <c r="C9" s="403">
        <v>49.630282302475223</v>
      </c>
      <c r="D9" s="403">
        <v>50.70173603848567</v>
      </c>
      <c r="E9" s="403">
        <v>51.090014487120598</v>
      </c>
      <c r="F9" s="410">
        <v>49.998179680516699</v>
      </c>
    </row>
    <row r="10" spans="1:6" s="34" customFormat="1" ht="13" customHeight="1" x14ac:dyDescent="0.3">
      <c r="A10" s="400" t="s">
        <v>12</v>
      </c>
      <c r="B10" s="403">
        <v>47.902857989041905</v>
      </c>
      <c r="C10" s="403">
        <v>49.479784135686138</v>
      </c>
      <c r="D10" s="403">
        <v>49.067200881879081</v>
      </c>
      <c r="E10" s="403">
        <v>50.116828087167072</v>
      </c>
      <c r="F10" s="410">
        <v>49.141667773443551</v>
      </c>
    </row>
    <row r="11" spans="1:6" s="34" customFormat="1" ht="13" customHeight="1" x14ac:dyDescent="0.3">
      <c r="A11" s="400" t="s">
        <v>13</v>
      </c>
      <c r="B11" s="403">
        <v>37.043589743589735</v>
      </c>
      <c r="C11" s="403">
        <v>35.431006819093462</v>
      </c>
      <c r="D11" s="403">
        <v>35.067365873336023</v>
      </c>
      <c r="E11" s="403">
        <v>35.406832855093256</v>
      </c>
      <c r="F11" s="410">
        <v>35.737198822778119</v>
      </c>
    </row>
    <row r="12" spans="1:6" s="34" customFormat="1" ht="13" customHeight="1" x14ac:dyDescent="0.3">
      <c r="A12" s="406" t="s">
        <v>217</v>
      </c>
      <c r="B12" s="407"/>
      <c r="C12" s="408"/>
      <c r="D12" s="407"/>
      <c r="E12" s="407"/>
      <c r="F12" s="411"/>
    </row>
    <row r="13" spans="1:6" s="34" customFormat="1" ht="13" customHeight="1" x14ac:dyDescent="0.3">
      <c r="A13" s="400" t="s">
        <v>3</v>
      </c>
      <c r="B13" s="403">
        <v>48.216302164695378</v>
      </c>
      <c r="C13" s="403">
        <v>49.762642160844841</v>
      </c>
      <c r="D13" s="403">
        <v>49.286337073398784</v>
      </c>
      <c r="E13" s="403">
        <v>49.677729841262398</v>
      </c>
      <c r="F13" s="410">
        <v>49.23575281005035</v>
      </c>
    </row>
    <row r="14" spans="1:6" s="34" customFormat="1" ht="13" customHeight="1" x14ac:dyDescent="0.3">
      <c r="A14" s="400" t="s">
        <v>4</v>
      </c>
      <c r="B14" s="403">
        <v>48.093585293739558</v>
      </c>
      <c r="C14" s="403">
        <v>48.256905629809644</v>
      </c>
      <c r="D14" s="403">
        <v>37.062100112909285</v>
      </c>
      <c r="E14" s="403">
        <v>37.311067335243557</v>
      </c>
      <c r="F14" s="410">
        <v>42.680914592925511</v>
      </c>
    </row>
    <row r="15" spans="1:6" s="34" customFormat="1" ht="13" customHeight="1" x14ac:dyDescent="0.3">
      <c r="A15" s="412" t="s">
        <v>5</v>
      </c>
      <c r="B15" s="413">
        <v>34.343306069737409</v>
      </c>
      <c r="C15" s="413">
        <v>32.566210710128054</v>
      </c>
      <c r="D15" s="413">
        <v>35.067365873336023</v>
      </c>
      <c r="E15" s="413">
        <v>35.406832855093256</v>
      </c>
      <c r="F15" s="414">
        <v>34.345928877073689</v>
      </c>
    </row>
    <row r="16" spans="1:6" ht="13" customHeight="1" x14ac:dyDescent="0.35">
      <c r="A16" s="1" t="s">
        <v>17</v>
      </c>
    </row>
    <row r="17" spans="1:5" ht="13" customHeight="1" x14ac:dyDescent="0.35">
      <c r="A17" s="541" t="s">
        <v>406</v>
      </c>
      <c r="B17" s="541"/>
      <c r="C17" s="541"/>
      <c r="D17" s="541"/>
      <c r="E17" s="541"/>
    </row>
  </sheetData>
  <mergeCells count="2">
    <mergeCell ref="A2:F2"/>
    <mergeCell ref="A17:E17"/>
  </mergeCells>
  <hyperlinks>
    <hyperlink ref="A2:F2" location="Índice!A1" display="Tabela 10 - Evolução da 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1:F17"/>
  <sheetViews>
    <sheetView showGridLines="0" workbookViewId="0">
      <selection activeCell="H9" sqref="H9"/>
    </sheetView>
  </sheetViews>
  <sheetFormatPr defaultColWidth="9.1796875" defaultRowHeight="14.5" x14ac:dyDescent="0.35"/>
  <cols>
    <col min="1" max="1" width="40.1796875" style="2" bestFit="1" customWidth="1"/>
    <col min="2" max="6" width="10.7265625" style="2" customWidth="1"/>
    <col min="7" max="16384" width="9.1796875" style="2"/>
  </cols>
  <sheetData>
    <row r="1" spans="1:6" s="34" customFormat="1" ht="13" customHeight="1" x14ac:dyDescent="0.3"/>
    <row r="2" spans="1:6" s="34" customFormat="1" ht="26.15" customHeight="1" x14ac:dyDescent="0.3">
      <c r="A2" s="547" t="s">
        <v>346</v>
      </c>
      <c r="B2" s="547"/>
      <c r="C2" s="547"/>
      <c r="D2" s="547"/>
      <c r="E2" s="547"/>
      <c r="F2" s="547"/>
    </row>
    <row r="3" spans="1:6" s="34" customFormat="1" ht="13" customHeight="1" x14ac:dyDescent="0.3"/>
    <row r="4" spans="1:6" s="34" customFormat="1" ht="13" customHeight="1" x14ac:dyDescent="0.3">
      <c r="A4" s="331"/>
      <c r="B4" s="332">
        <v>2016</v>
      </c>
      <c r="C4" s="218">
        <v>2017</v>
      </c>
      <c r="D4" s="218">
        <v>2018</v>
      </c>
      <c r="E4" s="218">
        <v>2019</v>
      </c>
      <c r="F4" s="220" t="s">
        <v>12</v>
      </c>
    </row>
    <row r="5" spans="1:6" s="34" customFormat="1" ht="13" customHeight="1" x14ac:dyDescent="0.3">
      <c r="A5" s="396" t="s">
        <v>218</v>
      </c>
      <c r="B5" s="397"/>
      <c r="C5" s="398"/>
      <c r="D5" s="397"/>
      <c r="E5" s="397"/>
      <c r="F5" s="399"/>
    </row>
    <row r="6" spans="1:6" s="34" customFormat="1" ht="13" customHeight="1" x14ac:dyDescent="0.3">
      <c r="A6" s="400" t="s">
        <v>41</v>
      </c>
      <c r="B6" s="415">
        <v>21.6</v>
      </c>
      <c r="C6" s="415">
        <v>21.7</v>
      </c>
      <c r="D6" s="415">
        <v>21.6</v>
      </c>
      <c r="E6" s="415">
        <v>21.3</v>
      </c>
      <c r="F6" s="416">
        <v>21.55</v>
      </c>
    </row>
    <row r="7" spans="1:6" s="34" customFormat="1" ht="13" customHeight="1" x14ac:dyDescent="0.3">
      <c r="A7" s="400" t="s">
        <v>42</v>
      </c>
      <c r="B7" s="417"/>
      <c r="C7" s="418">
        <v>4.6296296296295392E-3</v>
      </c>
      <c r="D7" s="418">
        <v>-4.6082949308754451E-3</v>
      </c>
      <c r="E7" s="418">
        <v>-1.3888888888888951E-2</v>
      </c>
      <c r="F7" s="419">
        <v>-4.6225180633782852E-3</v>
      </c>
    </row>
    <row r="8" spans="1:6" s="34" customFormat="1" ht="13" customHeight="1" x14ac:dyDescent="0.3">
      <c r="A8" s="406" t="s">
        <v>216</v>
      </c>
      <c r="B8" s="420"/>
      <c r="C8" s="421"/>
      <c r="D8" s="420"/>
      <c r="E8" s="420"/>
      <c r="F8" s="422"/>
    </row>
    <row r="9" spans="1:6" s="34" customFormat="1" ht="13" customHeight="1" x14ac:dyDescent="0.3">
      <c r="A9" s="400" t="s">
        <v>11</v>
      </c>
      <c r="B9" s="417">
        <v>23.3</v>
      </c>
      <c r="C9" s="417">
        <v>24</v>
      </c>
      <c r="D9" s="417">
        <v>24.3</v>
      </c>
      <c r="E9" s="417">
        <v>24</v>
      </c>
      <c r="F9" s="423">
        <v>23.9</v>
      </c>
    </row>
    <row r="10" spans="1:6" s="34" customFormat="1" ht="13" customHeight="1" x14ac:dyDescent="0.3">
      <c r="A10" s="400" t="s">
        <v>12</v>
      </c>
      <c r="B10" s="417">
        <v>20.9</v>
      </c>
      <c r="C10" s="417">
        <v>20.9</v>
      </c>
      <c r="D10" s="417">
        <v>22</v>
      </c>
      <c r="E10" s="417">
        <v>22.4</v>
      </c>
      <c r="F10" s="423">
        <v>21.549999999999997</v>
      </c>
    </row>
    <row r="11" spans="1:6" s="34" customFormat="1" ht="13" customHeight="1" x14ac:dyDescent="0.3">
      <c r="A11" s="400" t="s">
        <v>13</v>
      </c>
      <c r="B11" s="417">
        <v>7.7</v>
      </c>
      <c r="C11" s="417">
        <v>6.4</v>
      </c>
      <c r="D11" s="417">
        <v>5.3</v>
      </c>
      <c r="E11" s="417">
        <v>5.2</v>
      </c>
      <c r="F11" s="423">
        <v>6.15</v>
      </c>
    </row>
    <row r="12" spans="1:6" s="34" customFormat="1" ht="13" customHeight="1" x14ac:dyDescent="0.3">
      <c r="A12" s="406" t="s">
        <v>217</v>
      </c>
      <c r="B12" s="420"/>
      <c r="C12" s="421"/>
      <c r="D12" s="420"/>
      <c r="E12" s="420"/>
      <c r="F12" s="422"/>
    </row>
    <row r="13" spans="1:6" s="34" customFormat="1" ht="13" customHeight="1" x14ac:dyDescent="0.3">
      <c r="A13" s="400" t="s">
        <v>3</v>
      </c>
      <c r="B13" s="417">
        <v>22.8</v>
      </c>
      <c r="C13" s="417">
        <v>23.8</v>
      </c>
      <c r="D13" s="417">
        <v>22.5</v>
      </c>
      <c r="E13" s="417">
        <v>22.2</v>
      </c>
      <c r="F13" s="423">
        <v>22.824999999999999</v>
      </c>
    </row>
    <row r="14" spans="1:6" s="34" customFormat="1" ht="13" customHeight="1" x14ac:dyDescent="0.3">
      <c r="A14" s="400" t="s">
        <v>4</v>
      </c>
      <c r="B14" s="417">
        <v>21.2</v>
      </c>
      <c r="C14" s="417">
        <v>21.8</v>
      </c>
      <c r="D14" s="417">
        <v>7.6</v>
      </c>
      <c r="E14" s="417">
        <v>7.2</v>
      </c>
      <c r="F14" s="423">
        <v>14.450000000000001</v>
      </c>
    </row>
    <row r="15" spans="1:6" s="34" customFormat="1" ht="13" customHeight="1" x14ac:dyDescent="0.3">
      <c r="A15" s="412" t="s">
        <v>5</v>
      </c>
      <c r="B15" s="424">
        <v>4.3</v>
      </c>
      <c r="C15" s="424">
        <v>3.3</v>
      </c>
      <c r="D15" s="424">
        <v>5.3</v>
      </c>
      <c r="E15" s="424">
        <v>5.2</v>
      </c>
      <c r="F15" s="425">
        <v>4.5249999999999995</v>
      </c>
    </row>
    <row r="16" spans="1:6" ht="13" customHeight="1" x14ac:dyDescent="0.35">
      <c r="A16" s="1" t="s">
        <v>17</v>
      </c>
    </row>
    <row r="17" spans="1:5" ht="13" customHeight="1" x14ac:dyDescent="0.35">
      <c r="A17" s="541" t="s">
        <v>406</v>
      </c>
      <c r="B17" s="541"/>
      <c r="C17" s="541"/>
      <c r="D17" s="541"/>
      <c r="E17" s="541"/>
    </row>
  </sheetData>
  <mergeCells count="2">
    <mergeCell ref="A2:F2"/>
    <mergeCell ref="A17:E17"/>
  </mergeCells>
  <hyperlinks>
    <hyperlink ref="A2:F2" location="Índice!A1" display="Tabela 11 - Evolução da antigu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pageSetUpPr fitToPage="1"/>
  </sheetPr>
  <dimension ref="A1:N11"/>
  <sheetViews>
    <sheetView showGridLines="0" workbookViewId="0">
      <selection activeCell="I13" sqref="I13"/>
    </sheetView>
  </sheetViews>
  <sheetFormatPr defaultColWidth="9.1796875" defaultRowHeight="14.5" x14ac:dyDescent="0.35"/>
  <cols>
    <col min="1" max="1" width="31" style="2" customWidth="1"/>
    <col min="2" max="4" width="10.7265625" style="2" customWidth="1"/>
    <col min="5" max="16384" width="9.1796875" style="2"/>
  </cols>
  <sheetData>
    <row r="1" spans="1:14" s="34" customFormat="1" ht="13" customHeight="1" x14ac:dyDescent="0.3"/>
    <row r="2" spans="1:14" s="34" customFormat="1" ht="26.15" customHeight="1" x14ac:dyDescent="0.3">
      <c r="A2" s="547" t="s">
        <v>347</v>
      </c>
      <c r="B2" s="547"/>
      <c r="C2" s="547"/>
      <c r="D2" s="547"/>
      <c r="E2" s="547"/>
      <c r="F2" s="57"/>
      <c r="G2" s="57"/>
      <c r="H2" s="57"/>
      <c r="I2" s="57"/>
      <c r="J2" s="57"/>
      <c r="K2" s="57"/>
      <c r="L2" s="57"/>
      <c r="M2" s="57"/>
      <c r="N2" s="57"/>
    </row>
    <row r="3" spans="1:14" s="34" customFormat="1" ht="13" customHeight="1" x14ac:dyDescent="0.3"/>
    <row r="4" spans="1:14" s="34" customFormat="1" ht="13" customHeight="1" x14ac:dyDescent="0.3">
      <c r="A4" s="331"/>
      <c r="B4" s="332" t="s">
        <v>43</v>
      </c>
      <c r="C4" s="218" t="s">
        <v>44</v>
      </c>
      <c r="D4" s="218" t="s">
        <v>6</v>
      </c>
      <c r="E4" s="220" t="s">
        <v>73</v>
      </c>
    </row>
    <row r="5" spans="1:14" s="34" customFormat="1" ht="13" customHeight="1" x14ac:dyDescent="0.3">
      <c r="A5" s="426" t="s">
        <v>74</v>
      </c>
      <c r="B5" s="427">
        <v>21364</v>
      </c>
      <c r="C5" s="427">
        <v>20890</v>
      </c>
      <c r="D5" s="427">
        <v>42254</v>
      </c>
      <c r="E5" s="428">
        <v>0.9298650997997403</v>
      </c>
    </row>
    <row r="6" spans="1:14" s="34" customFormat="1" ht="13" customHeight="1" x14ac:dyDescent="0.3">
      <c r="A6" s="429" t="s">
        <v>75</v>
      </c>
      <c r="B6" s="430">
        <v>65</v>
      </c>
      <c r="C6" s="430">
        <v>161</v>
      </c>
      <c r="D6" s="430">
        <v>226</v>
      </c>
      <c r="E6" s="428">
        <v>3.9734820976651038E-3</v>
      </c>
    </row>
    <row r="7" spans="1:14" s="34" customFormat="1" ht="13" customHeight="1" x14ac:dyDescent="0.3">
      <c r="A7" s="429" t="s">
        <v>76</v>
      </c>
      <c r="B7" s="430">
        <v>1246</v>
      </c>
      <c r="C7" s="430">
        <v>1623</v>
      </c>
      <c r="D7" s="430">
        <v>2869</v>
      </c>
      <c r="E7" s="428">
        <v>6.31368147708017E-2</v>
      </c>
    </row>
    <row r="8" spans="1:14" s="34" customFormat="1" ht="13" customHeight="1" x14ac:dyDescent="0.3">
      <c r="A8" s="429" t="s">
        <v>77</v>
      </c>
      <c r="B8" s="431">
        <v>44</v>
      </c>
      <c r="C8" s="431">
        <v>48</v>
      </c>
      <c r="D8" s="431">
        <v>92</v>
      </c>
      <c r="E8" s="432">
        <v>2.0246033317928742E-3</v>
      </c>
    </row>
    <row r="9" spans="1:14" s="34" customFormat="1" ht="13" customHeight="1" x14ac:dyDescent="0.3">
      <c r="A9" s="435" t="s">
        <v>6</v>
      </c>
      <c r="B9" s="433">
        <v>22719</v>
      </c>
      <c r="C9" s="433">
        <v>22722</v>
      </c>
      <c r="D9" s="433">
        <v>45441</v>
      </c>
      <c r="E9" s="434">
        <v>1</v>
      </c>
    </row>
    <row r="10" spans="1:14" ht="13" customHeight="1" x14ac:dyDescent="0.35">
      <c r="A10" s="1" t="s">
        <v>17</v>
      </c>
    </row>
    <row r="11" spans="1:14" ht="13" customHeight="1" x14ac:dyDescent="0.35">
      <c r="A11" s="541" t="s">
        <v>406</v>
      </c>
      <c r="B11" s="541"/>
      <c r="C11" s="541"/>
      <c r="D11" s="541"/>
      <c r="E11" s="541"/>
    </row>
  </sheetData>
  <mergeCells count="2">
    <mergeCell ref="A2:E2"/>
    <mergeCell ref="A11:E11"/>
  </mergeCells>
  <hyperlinks>
    <hyperlink ref="A2:E2" location="Índice!A1" display="Tabela 12 - Distribuição dos recursos humanos, por género, pelos regimes de horário adoptados na atividade doméstica, a 31 de dezembro de 2017"/>
  </hyperlinks>
  <pageMargins left="0.70866141732283472" right="0.70866141732283472" top="0.74803149606299213" bottom="0.74803149606299213" header="0.31496062992125984" footer="0.31496062992125984"/>
  <pageSetup paperSize="9" orientation="portrait"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workbookViewId="0">
      <selection activeCell="B7" sqref="B7"/>
    </sheetView>
  </sheetViews>
  <sheetFormatPr defaultColWidth="9.1796875" defaultRowHeight="14.5" x14ac:dyDescent="0.35"/>
  <cols>
    <col min="1" max="1" width="41.81640625" style="2" customWidth="1"/>
    <col min="2" max="5" width="10.7265625" style="2" customWidth="1"/>
    <col min="6" max="16384" width="9.1796875" style="2"/>
  </cols>
  <sheetData>
    <row r="1" spans="1:9" s="34" customFormat="1" ht="13" customHeight="1" x14ac:dyDescent="0.3"/>
    <row r="2" spans="1:9" s="34" customFormat="1" ht="13" customHeight="1" x14ac:dyDescent="0.3">
      <c r="A2" s="547" t="s">
        <v>450</v>
      </c>
      <c r="B2" s="547"/>
      <c r="C2" s="547"/>
      <c r="D2" s="547"/>
      <c r="E2" s="547"/>
      <c r="F2" s="547"/>
      <c r="G2" s="57"/>
      <c r="H2" s="57"/>
      <c r="I2" s="57"/>
    </row>
    <row r="3" spans="1:9" s="34" customFormat="1" ht="13" customHeight="1" x14ac:dyDescent="0.3"/>
    <row r="4" spans="1:9" s="34" customFormat="1" ht="13" customHeight="1" x14ac:dyDescent="0.3">
      <c r="A4" s="180"/>
      <c r="B4" s="181">
        <v>2016</v>
      </c>
      <c r="C4" s="181">
        <v>2017</v>
      </c>
      <c r="D4" s="181">
        <v>2018</v>
      </c>
      <c r="E4" s="181">
        <v>2019</v>
      </c>
      <c r="F4" s="182" t="s">
        <v>12</v>
      </c>
    </row>
    <row r="5" spans="1:9" s="34" customFormat="1" ht="13" customHeight="1" x14ac:dyDescent="0.3">
      <c r="A5" s="183" t="s">
        <v>79</v>
      </c>
      <c r="B5" s="184"/>
      <c r="C5" s="185"/>
      <c r="D5" s="185"/>
      <c r="E5" s="185"/>
      <c r="F5" s="186"/>
    </row>
    <row r="6" spans="1:9" s="34" customFormat="1" ht="13" customHeight="1" x14ac:dyDescent="0.3">
      <c r="A6" s="187" t="s">
        <v>6</v>
      </c>
      <c r="B6" s="188">
        <v>42689</v>
      </c>
      <c r="C6" s="189">
        <v>43756</v>
      </c>
      <c r="D6" s="189">
        <v>44904</v>
      </c>
      <c r="E6" s="189">
        <v>43969</v>
      </c>
      <c r="F6" s="190" t="s">
        <v>0</v>
      </c>
    </row>
    <row r="7" spans="1:9" s="34" customFormat="1" ht="13" customHeight="1" x14ac:dyDescent="0.3">
      <c r="A7" s="191" t="s">
        <v>424</v>
      </c>
      <c r="B7" s="192">
        <v>0.93500000000000005</v>
      </c>
      <c r="C7" s="193">
        <v>0.97099999999999997</v>
      </c>
      <c r="D7" s="193">
        <v>0.995</v>
      </c>
      <c r="E7" s="193">
        <v>0.98299999999999998</v>
      </c>
      <c r="F7" s="190" t="s">
        <v>0</v>
      </c>
    </row>
    <row r="8" spans="1:9" s="34" customFormat="1" ht="13" customHeight="1" x14ac:dyDescent="0.3">
      <c r="A8" s="187" t="s">
        <v>227</v>
      </c>
      <c r="B8" s="192"/>
      <c r="C8" s="193">
        <v>2.5000000000000001E-2</v>
      </c>
      <c r="D8" s="193">
        <v>2.5999999999999999E-2</v>
      </c>
      <c r="E8" s="193">
        <v>-2.1000000000000001E-2</v>
      </c>
      <c r="F8" s="194">
        <v>0.01</v>
      </c>
    </row>
    <row r="9" spans="1:9" s="34" customFormat="1" ht="13" customHeight="1" x14ac:dyDescent="0.3">
      <c r="A9" s="195" t="s">
        <v>80</v>
      </c>
      <c r="B9" s="196"/>
      <c r="C9" s="196"/>
      <c r="D9" s="196"/>
      <c r="E9" s="196"/>
      <c r="F9" s="197"/>
    </row>
    <row r="10" spans="1:9" s="34" customFormat="1" ht="13" customHeight="1" x14ac:dyDescent="0.3">
      <c r="A10" s="187" t="s">
        <v>6</v>
      </c>
      <c r="B10" s="188">
        <v>388128</v>
      </c>
      <c r="C10" s="188">
        <v>642065</v>
      </c>
      <c r="D10" s="188">
        <v>478363</v>
      </c>
      <c r="E10" s="188">
        <v>763776</v>
      </c>
      <c r="F10" s="190" t="s">
        <v>0</v>
      </c>
    </row>
    <row r="11" spans="1:9" s="34" customFormat="1" ht="13" customHeight="1" x14ac:dyDescent="0.3">
      <c r="A11" s="187" t="s">
        <v>227</v>
      </c>
      <c r="B11" s="192"/>
      <c r="C11" s="192">
        <v>0.65400000000000003</v>
      </c>
      <c r="D11" s="192">
        <v>-0.255</v>
      </c>
      <c r="E11" s="192">
        <v>0.59699999999999998</v>
      </c>
      <c r="F11" s="194">
        <v>0.33200000000000002</v>
      </c>
    </row>
    <row r="12" spans="1:9" s="34" customFormat="1" ht="13" customHeight="1" x14ac:dyDescent="0.3">
      <c r="A12" s="183" t="s">
        <v>81</v>
      </c>
      <c r="B12" s="196"/>
      <c r="C12" s="196"/>
      <c r="D12" s="196"/>
      <c r="E12" s="196"/>
      <c r="F12" s="197"/>
    </row>
    <row r="13" spans="1:9" s="34" customFormat="1" ht="13" customHeight="1" x14ac:dyDescent="0.3">
      <c r="A13" s="187" t="s">
        <v>6</v>
      </c>
      <c r="B13" s="189">
        <v>1301676</v>
      </c>
      <c r="C13" s="189">
        <v>2722905</v>
      </c>
      <c r="D13" s="189">
        <v>1594506</v>
      </c>
      <c r="E13" s="189">
        <v>1921410</v>
      </c>
      <c r="F13" s="190" t="s">
        <v>0</v>
      </c>
    </row>
    <row r="14" spans="1:9" s="34" customFormat="1" ht="13" customHeight="1" x14ac:dyDescent="0.3">
      <c r="A14" s="187" t="s">
        <v>227</v>
      </c>
      <c r="B14" s="192"/>
      <c r="C14" s="192">
        <v>1.0920000000000001</v>
      </c>
      <c r="D14" s="192">
        <v>-0.41399999999999998</v>
      </c>
      <c r="E14" s="192">
        <v>0.20499999999999999</v>
      </c>
      <c r="F14" s="194">
        <v>0.29433333333333339</v>
      </c>
    </row>
    <row r="15" spans="1:9" s="34" customFormat="1" ht="13" customHeight="1" x14ac:dyDescent="0.3">
      <c r="A15" s="195" t="s">
        <v>82</v>
      </c>
      <c r="B15" s="196"/>
      <c r="C15" s="196"/>
      <c r="D15" s="196"/>
      <c r="E15" s="196"/>
      <c r="F15" s="197"/>
    </row>
    <row r="16" spans="1:9" s="34" customFormat="1" ht="13" customHeight="1" x14ac:dyDescent="0.3">
      <c r="A16" s="187" t="s">
        <v>6</v>
      </c>
      <c r="B16" s="189">
        <v>9668</v>
      </c>
      <c r="C16" s="189">
        <v>9242</v>
      </c>
      <c r="D16" s="189">
        <v>10136</v>
      </c>
      <c r="E16" s="189">
        <v>13237</v>
      </c>
      <c r="F16" s="190" t="s">
        <v>0</v>
      </c>
    </row>
    <row r="17" spans="1:6" s="34" customFormat="1" ht="13" customHeight="1" x14ac:dyDescent="0.3">
      <c r="A17" s="198" t="s">
        <v>227</v>
      </c>
      <c r="B17" s="199"/>
      <c r="C17" s="199">
        <v>-4.3999999999999997E-2</v>
      </c>
      <c r="D17" s="199">
        <v>9.7000000000000003E-2</v>
      </c>
      <c r="E17" s="199">
        <v>0.30599999999999999</v>
      </c>
      <c r="F17" s="200">
        <v>0.11966666666666666</v>
      </c>
    </row>
    <row r="18" spans="1:6" s="1" customFormat="1" ht="13" customHeight="1" x14ac:dyDescent="0.25">
      <c r="A18" s="1" t="s">
        <v>17</v>
      </c>
    </row>
    <row r="19" spans="1:6" s="1" customFormat="1" ht="26.15" customHeight="1" x14ac:dyDescent="0.25">
      <c r="A19" s="541" t="s">
        <v>423</v>
      </c>
      <c r="B19" s="541"/>
      <c r="C19" s="541"/>
      <c r="D19" s="541"/>
      <c r="E19" s="541"/>
      <c r="F19" s="541"/>
    </row>
    <row r="20" spans="1:6" x14ac:dyDescent="0.35">
      <c r="A20" s="3"/>
      <c r="B20" s="3"/>
      <c r="C20" s="3"/>
      <c r="D20" s="3"/>
      <c r="E20" s="3"/>
      <c r="F20" s="3"/>
    </row>
    <row r="21" spans="1:6" x14ac:dyDescent="0.35">
      <c r="A21" s="3"/>
      <c r="B21" s="3"/>
      <c r="C21" s="3"/>
      <c r="D21" s="3"/>
      <c r="E21" s="3"/>
      <c r="F21" s="3"/>
    </row>
    <row r="22" spans="1:6" x14ac:dyDescent="0.35">
      <c r="A22" s="3"/>
      <c r="B22" s="3"/>
      <c r="C22" s="3"/>
      <c r="D22" s="3"/>
      <c r="E22" s="3"/>
      <c r="F22" s="3"/>
    </row>
  </sheetData>
  <mergeCells count="2">
    <mergeCell ref="A2:F2"/>
    <mergeCell ref="A19:F19"/>
  </mergeCells>
  <hyperlinks>
    <hyperlink ref="A2:F2" location="Índice!A1" display="Tabela 15 -Evolução da formação nas instituições financeiras associadas (2014 - 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pageSetUpPr fitToPage="1"/>
  </sheetPr>
  <dimension ref="A1:J18"/>
  <sheetViews>
    <sheetView showGridLines="0" workbookViewId="0">
      <selection activeCell="B6" sqref="B6"/>
    </sheetView>
  </sheetViews>
  <sheetFormatPr defaultColWidth="9.1796875" defaultRowHeight="14.5" x14ac:dyDescent="0.35"/>
  <cols>
    <col min="1" max="1" width="31" style="2" customWidth="1"/>
    <col min="2" max="10" width="10.7265625" style="2" customWidth="1"/>
    <col min="11" max="16384" width="9.1796875" style="2"/>
  </cols>
  <sheetData>
    <row r="1" spans="1:10" s="34" customFormat="1" ht="13" customHeight="1" x14ac:dyDescent="0.3"/>
    <row r="2" spans="1:10" s="34" customFormat="1" ht="13" customHeight="1" x14ac:dyDescent="0.3">
      <c r="A2" s="547" t="s">
        <v>404</v>
      </c>
      <c r="B2" s="547"/>
      <c r="C2" s="547"/>
      <c r="D2" s="547"/>
      <c r="E2" s="547"/>
      <c r="F2" s="547"/>
      <c r="G2" s="547"/>
      <c r="H2" s="547"/>
      <c r="I2" s="547"/>
      <c r="J2" s="547"/>
    </row>
    <row r="3" spans="1:10" s="34" customFormat="1" ht="13" customHeight="1" x14ac:dyDescent="0.3"/>
    <row r="4" spans="1:10" s="34" customFormat="1" ht="13" customHeight="1" x14ac:dyDescent="0.3">
      <c r="A4" s="74"/>
      <c r="B4" s="561">
        <v>2016</v>
      </c>
      <c r="C4" s="561"/>
      <c r="D4" s="562">
        <v>2017</v>
      </c>
      <c r="E4" s="562"/>
      <c r="F4" s="562">
        <v>2018</v>
      </c>
      <c r="G4" s="562"/>
      <c r="H4" s="562">
        <v>2019</v>
      </c>
      <c r="I4" s="562"/>
      <c r="J4" s="203" t="s">
        <v>12</v>
      </c>
    </row>
    <row r="5" spans="1:10" s="34" customFormat="1" ht="13" customHeight="1" x14ac:dyDescent="0.3">
      <c r="A5" s="80" t="s">
        <v>85</v>
      </c>
      <c r="B5" s="204"/>
      <c r="C5" s="205"/>
      <c r="D5" s="206"/>
      <c r="E5" s="205"/>
      <c r="F5" s="204"/>
      <c r="G5" s="204"/>
      <c r="H5" s="204"/>
      <c r="I5" s="204"/>
      <c r="J5" s="207"/>
    </row>
    <row r="6" spans="1:10" s="34" customFormat="1" ht="13" customHeight="1" x14ac:dyDescent="0.3">
      <c r="A6" s="94" t="s">
        <v>83</v>
      </c>
      <c r="B6" s="208">
        <v>8337</v>
      </c>
      <c r="C6" s="209">
        <v>0.86199999999999999</v>
      </c>
      <c r="D6" s="208">
        <v>7812</v>
      </c>
      <c r="E6" s="209">
        <v>0.84499999999999997</v>
      </c>
      <c r="F6" s="208">
        <v>8871</v>
      </c>
      <c r="G6" s="209">
        <v>0.875</v>
      </c>
      <c r="H6" s="208">
        <v>11698</v>
      </c>
      <c r="I6" s="209">
        <v>0.88400000000000001</v>
      </c>
      <c r="J6" s="210">
        <v>0.86649999999999994</v>
      </c>
    </row>
    <row r="7" spans="1:10" s="34" customFormat="1" ht="13" customHeight="1" x14ac:dyDescent="0.3">
      <c r="A7" s="94" t="s">
        <v>84</v>
      </c>
      <c r="B7" s="208">
        <v>1331</v>
      </c>
      <c r="C7" s="209">
        <v>0.13800000000000001</v>
      </c>
      <c r="D7" s="208">
        <v>1430</v>
      </c>
      <c r="E7" s="209">
        <v>0.155</v>
      </c>
      <c r="F7" s="208">
        <v>1265</v>
      </c>
      <c r="G7" s="209">
        <v>0.125</v>
      </c>
      <c r="H7" s="208">
        <v>1539</v>
      </c>
      <c r="I7" s="209">
        <v>0.11600000000000001</v>
      </c>
      <c r="J7" s="210">
        <v>0.13350000000000001</v>
      </c>
    </row>
    <row r="8" spans="1:10" s="34" customFormat="1" ht="26.15" customHeight="1" x14ac:dyDescent="0.3">
      <c r="A8" s="80" t="s">
        <v>86</v>
      </c>
      <c r="B8" s="204"/>
      <c r="C8" s="205"/>
      <c r="D8" s="204"/>
      <c r="E8" s="205"/>
      <c r="F8" s="204"/>
      <c r="G8" s="204"/>
      <c r="H8" s="204"/>
      <c r="I8" s="204"/>
      <c r="J8" s="211"/>
    </row>
    <row r="9" spans="1:10" s="34" customFormat="1" ht="13" customHeight="1" x14ac:dyDescent="0.3">
      <c r="A9" s="94" t="s">
        <v>83</v>
      </c>
      <c r="B9" s="208">
        <v>378131</v>
      </c>
      <c r="C9" s="209">
        <v>0.97399999999999998</v>
      </c>
      <c r="D9" s="208">
        <v>604518</v>
      </c>
      <c r="E9" s="209">
        <v>0.94199999999999995</v>
      </c>
      <c r="F9" s="208">
        <v>453709</v>
      </c>
      <c r="G9" s="209">
        <v>0.94799999999999995</v>
      </c>
      <c r="H9" s="208">
        <v>648491</v>
      </c>
      <c r="I9" s="209">
        <v>0.84899999999999998</v>
      </c>
      <c r="J9" s="210">
        <v>0.92825000000000002</v>
      </c>
    </row>
    <row r="10" spans="1:10" s="34" customFormat="1" ht="13" customHeight="1" x14ac:dyDescent="0.3">
      <c r="A10" s="94" t="s">
        <v>84</v>
      </c>
      <c r="B10" s="208">
        <v>9997</v>
      </c>
      <c r="C10" s="209">
        <v>2.5999999999999999E-2</v>
      </c>
      <c r="D10" s="208">
        <v>37547</v>
      </c>
      <c r="E10" s="209">
        <v>5.8000000000000003E-2</v>
      </c>
      <c r="F10" s="208">
        <v>24654</v>
      </c>
      <c r="G10" s="209">
        <v>5.1999999999999998E-2</v>
      </c>
      <c r="H10" s="208">
        <v>115285</v>
      </c>
      <c r="I10" s="209">
        <v>0.151</v>
      </c>
      <c r="J10" s="210">
        <v>7.1750000000000008E-2</v>
      </c>
    </row>
    <row r="11" spans="1:10" s="34" customFormat="1" ht="13" customHeight="1" x14ac:dyDescent="0.3">
      <c r="A11" s="80" t="s">
        <v>87</v>
      </c>
      <c r="B11" s="204"/>
      <c r="C11" s="212"/>
      <c r="D11" s="204"/>
      <c r="E11" s="212"/>
      <c r="F11" s="204"/>
      <c r="G11" s="212"/>
      <c r="H11" s="204"/>
      <c r="I11" s="212"/>
      <c r="J11" s="211"/>
    </row>
    <row r="12" spans="1:10" s="34" customFormat="1" ht="13" customHeight="1" x14ac:dyDescent="0.3">
      <c r="A12" s="94" t="s">
        <v>88</v>
      </c>
      <c r="B12" s="209">
        <v>0.629</v>
      </c>
      <c r="C12" s="209"/>
      <c r="D12" s="209">
        <v>0.61299999999999999</v>
      </c>
      <c r="E12" s="209"/>
      <c r="F12" s="209">
        <v>0.49299999999999999</v>
      </c>
      <c r="G12" s="209"/>
      <c r="H12" s="209">
        <v>0.47799999999999998</v>
      </c>
      <c r="I12" s="209"/>
      <c r="J12" s="210">
        <v>0.55325000000000002</v>
      </c>
    </row>
    <row r="13" spans="1:10" s="34" customFormat="1" ht="13" customHeight="1" x14ac:dyDescent="0.3">
      <c r="A13" s="94" t="s">
        <v>425</v>
      </c>
      <c r="B13" s="209">
        <v>0.01</v>
      </c>
      <c r="C13" s="209"/>
      <c r="D13" s="209">
        <v>1.4E-2</v>
      </c>
      <c r="E13" s="209"/>
      <c r="F13" s="209">
        <v>1.4E-2</v>
      </c>
      <c r="G13" s="209"/>
      <c r="H13" s="209">
        <v>2.5999999999999999E-2</v>
      </c>
      <c r="I13" s="209"/>
      <c r="J13" s="210">
        <v>1.6E-2</v>
      </c>
    </row>
    <row r="14" spans="1:10" s="34" customFormat="1" ht="13" customHeight="1" x14ac:dyDescent="0.3">
      <c r="A14" s="95" t="s">
        <v>426</v>
      </c>
      <c r="B14" s="213">
        <v>0.311</v>
      </c>
      <c r="C14" s="209"/>
      <c r="D14" s="213">
        <v>0.32100000000000001</v>
      </c>
      <c r="E14" s="209"/>
      <c r="F14" s="213">
        <v>0.42599999999999999</v>
      </c>
      <c r="G14" s="209"/>
      <c r="H14" s="213">
        <v>0.36699999999999999</v>
      </c>
      <c r="I14" s="209"/>
      <c r="J14" s="210">
        <v>0.35625000000000001</v>
      </c>
    </row>
    <row r="15" spans="1:10" s="34" customFormat="1" ht="13" customHeight="1" x14ac:dyDescent="0.3">
      <c r="A15" s="214" t="s">
        <v>89</v>
      </c>
      <c r="B15" s="215">
        <v>5.0000000000000044E-2</v>
      </c>
      <c r="C15" s="215"/>
      <c r="D15" s="215">
        <v>5.1999999999999998E-2</v>
      </c>
      <c r="E15" s="215"/>
      <c r="F15" s="215">
        <v>6.7000000000000004E-2</v>
      </c>
      <c r="G15" s="215"/>
      <c r="H15" s="215">
        <v>0.129</v>
      </c>
      <c r="I15" s="215"/>
      <c r="J15" s="216">
        <v>7.4500000000000011E-2</v>
      </c>
    </row>
    <row r="16" spans="1:10" s="1" customFormat="1" ht="13" customHeight="1" x14ac:dyDescent="0.25">
      <c r="A16" s="1" t="s">
        <v>17</v>
      </c>
    </row>
    <row r="17" spans="1:10" s="1" customFormat="1" ht="13" customHeight="1" x14ac:dyDescent="0.25">
      <c r="A17" s="541" t="s">
        <v>328</v>
      </c>
      <c r="B17" s="541"/>
      <c r="C17" s="541"/>
      <c r="D17" s="541"/>
      <c r="E17" s="541"/>
    </row>
    <row r="18" spans="1:10" s="1" customFormat="1" ht="13" customHeight="1" x14ac:dyDescent="0.25">
      <c r="A18" s="541" t="s">
        <v>236</v>
      </c>
      <c r="B18" s="541"/>
      <c r="C18" s="541"/>
      <c r="D18" s="541"/>
      <c r="E18" s="541"/>
      <c r="F18" s="541"/>
      <c r="G18" s="541"/>
      <c r="H18" s="541"/>
      <c r="I18" s="541"/>
      <c r="J18" s="541"/>
    </row>
  </sheetData>
  <mergeCells count="7">
    <mergeCell ref="A18:J18"/>
    <mergeCell ref="A2:J2"/>
    <mergeCell ref="B4:C4"/>
    <mergeCell ref="D4:E4"/>
    <mergeCell ref="F4:G4"/>
    <mergeCell ref="H4:I4"/>
    <mergeCell ref="A17:E17"/>
  </mergeCells>
  <hyperlinks>
    <hyperlink ref="A2:J2" location="Índice!A1" display="Tabela 16 - Evolução da tipologia de participações, ações de formação e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D7" sqref="D7"/>
    </sheetView>
  </sheetViews>
  <sheetFormatPr defaultColWidth="9.1796875" defaultRowHeight="14.5" x14ac:dyDescent="0.35"/>
  <cols>
    <col min="1" max="1" width="40.1796875" style="2" bestFit="1" customWidth="1"/>
    <col min="2" max="6" width="10.7265625" style="2" customWidth="1"/>
    <col min="7" max="16384" width="9.1796875" style="2"/>
  </cols>
  <sheetData>
    <row r="1" spans="1:6" s="34" customFormat="1" ht="13" customHeight="1" x14ac:dyDescent="0.3"/>
    <row r="2" spans="1:6" s="34" customFormat="1" ht="13" customHeight="1" x14ac:dyDescent="0.3">
      <c r="A2" s="547" t="s">
        <v>405</v>
      </c>
      <c r="B2" s="547"/>
      <c r="C2" s="547"/>
      <c r="D2" s="547"/>
      <c r="E2" s="547"/>
      <c r="F2" s="547"/>
    </row>
    <row r="3" spans="1:6" s="34" customFormat="1" ht="13" customHeight="1" x14ac:dyDescent="0.3"/>
    <row r="4" spans="1:6" s="34" customFormat="1" ht="13" customHeight="1" x14ac:dyDescent="0.3">
      <c r="A4" s="217"/>
      <c r="B4" s="218">
        <v>2016</v>
      </c>
      <c r="C4" s="218">
        <v>2017</v>
      </c>
      <c r="D4" s="218">
        <v>2018</v>
      </c>
      <c r="E4" s="219">
        <v>2019</v>
      </c>
      <c r="F4" s="220" t="s">
        <v>12</v>
      </c>
    </row>
    <row r="5" spans="1:6" s="34" customFormat="1" ht="13" customHeight="1" x14ac:dyDescent="0.3">
      <c r="A5" s="221" t="s">
        <v>219</v>
      </c>
      <c r="B5" s="222"/>
      <c r="C5" s="223"/>
      <c r="D5" s="223"/>
      <c r="E5" s="223"/>
      <c r="F5" s="224"/>
    </row>
    <row r="6" spans="1:6" s="34" customFormat="1" ht="13" customHeight="1" x14ac:dyDescent="0.3">
      <c r="A6" s="225" t="s">
        <v>427</v>
      </c>
      <c r="B6" s="226">
        <v>13099.92366</v>
      </c>
      <c r="C6" s="226">
        <v>16634</v>
      </c>
      <c r="D6" s="226">
        <v>16281</v>
      </c>
      <c r="E6" s="226">
        <v>17418</v>
      </c>
      <c r="F6" s="227" t="s">
        <v>0</v>
      </c>
    </row>
    <row r="7" spans="1:6" s="34" customFormat="1" ht="13" customHeight="1" x14ac:dyDescent="0.3">
      <c r="A7" s="225" t="s">
        <v>90</v>
      </c>
      <c r="B7" s="226">
        <v>6469</v>
      </c>
      <c r="C7" s="226">
        <v>8137</v>
      </c>
      <c r="D7" s="226">
        <v>7876</v>
      </c>
      <c r="E7" s="226">
        <v>9056.6874099999986</v>
      </c>
      <c r="F7" s="227" t="s">
        <v>0</v>
      </c>
    </row>
    <row r="8" spans="1:6" s="34" customFormat="1" ht="13" customHeight="1" x14ac:dyDescent="0.3">
      <c r="A8" s="225" t="s">
        <v>91</v>
      </c>
      <c r="B8" s="226">
        <v>6631</v>
      </c>
      <c r="C8" s="226">
        <v>8497</v>
      </c>
      <c r="D8" s="226">
        <v>8405</v>
      </c>
      <c r="E8" s="226">
        <v>8361</v>
      </c>
      <c r="F8" s="227" t="s">
        <v>0</v>
      </c>
    </row>
    <row r="9" spans="1:6" s="34" customFormat="1" ht="13" customHeight="1" x14ac:dyDescent="0.3">
      <c r="A9" s="225" t="s">
        <v>428</v>
      </c>
      <c r="B9" s="228"/>
      <c r="C9" s="229">
        <v>0.26972864664770113</v>
      </c>
      <c r="D9" s="229">
        <v>-2.1229274634429918E-2</v>
      </c>
      <c r="E9" s="229">
        <v>6.9849394097360795E-2</v>
      </c>
      <c r="F9" s="230">
        <v>0.10611625537021067</v>
      </c>
    </row>
    <row r="10" spans="1:6" s="34" customFormat="1" ht="13" customHeight="1" x14ac:dyDescent="0.3">
      <c r="A10" s="225" t="s">
        <v>429</v>
      </c>
      <c r="B10" s="229">
        <v>8.3933140520913892E-3</v>
      </c>
      <c r="C10" s="229">
        <v>1.1945202693628809E-2</v>
      </c>
      <c r="D10" s="229">
        <v>1.181090964152118E-2</v>
      </c>
      <c r="E10" s="229">
        <v>1.3779564518962378E-2</v>
      </c>
      <c r="F10" s="231" t="s">
        <v>0</v>
      </c>
    </row>
    <row r="11" spans="1:6" s="34" customFormat="1" ht="13" customHeight="1" x14ac:dyDescent="0.3">
      <c r="A11" s="221" t="s">
        <v>220</v>
      </c>
      <c r="B11" s="232"/>
      <c r="C11" s="233"/>
      <c r="D11" s="233"/>
      <c r="E11" s="233"/>
      <c r="F11" s="234"/>
    </row>
    <row r="12" spans="1:6" s="34" customFormat="1" ht="13" customHeight="1" x14ac:dyDescent="0.3">
      <c r="A12" s="225" t="s">
        <v>92</v>
      </c>
      <c r="B12" s="235">
        <v>1354.9776230864709</v>
      </c>
      <c r="C12" s="235">
        <v>1799.7563665873188</v>
      </c>
      <c r="D12" s="235">
        <v>1606.1794021310184</v>
      </c>
      <c r="E12" s="235">
        <v>1315.811658986175</v>
      </c>
      <c r="F12" s="227" t="s">
        <v>0</v>
      </c>
    </row>
    <row r="13" spans="1:6" s="34" customFormat="1" ht="13" customHeight="1" x14ac:dyDescent="0.3">
      <c r="A13" s="225" t="s">
        <v>227</v>
      </c>
      <c r="B13" s="228"/>
      <c r="C13" s="229">
        <v>0.32825541612096676</v>
      </c>
      <c r="D13" s="229">
        <v>-0.10755731611793617</v>
      </c>
      <c r="E13" s="229">
        <v>-0.18078163794131241</v>
      </c>
      <c r="F13" s="230">
        <v>1.3305487353906057E-2</v>
      </c>
    </row>
    <row r="14" spans="1:6" s="34" customFormat="1" ht="13" customHeight="1" x14ac:dyDescent="0.3">
      <c r="A14" s="221" t="s">
        <v>93</v>
      </c>
      <c r="B14" s="232"/>
      <c r="C14" s="233"/>
      <c r="D14" s="233"/>
      <c r="E14" s="233"/>
      <c r="F14" s="234"/>
    </row>
    <row r="15" spans="1:6" s="34" customFormat="1" ht="13" customHeight="1" x14ac:dyDescent="0.3">
      <c r="A15" s="225" t="s">
        <v>92</v>
      </c>
      <c r="B15" s="236">
        <v>306.86883412588725</v>
      </c>
      <c r="C15" s="236">
        <v>380.1386858945059</v>
      </c>
      <c r="D15" s="236">
        <v>362.55644085159457</v>
      </c>
      <c r="E15" s="236">
        <v>396.12906661511516</v>
      </c>
      <c r="F15" s="227" t="s">
        <v>0</v>
      </c>
    </row>
    <row r="16" spans="1:6" s="34" customFormat="1" ht="13" customHeight="1" x14ac:dyDescent="0.3">
      <c r="A16" s="225" t="s">
        <v>227</v>
      </c>
      <c r="B16" s="228"/>
      <c r="C16" s="229">
        <v>0.23876602515640633</v>
      </c>
      <c r="D16" s="229">
        <v>-4.6252185571532878E-2</v>
      </c>
      <c r="E16" s="229">
        <v>9.2599722362298076E-2</v>
      </c>
      <c r="F16" s="230">
        <v>9.5037853982390508E-2</v>
      </c>
    </row>
    <row r="17" spans="1:6" s="34" customFormat="1" ht="13" customHeight="1" x14ac:dyDescent="0.3">
      <c r="A17" s="221" t="s">
        <v>94</v>
      </c>
      <c r="B17" s="232"/>
      <c r="C17" s="237"/>
      <c r="D17" s="237"/>
      <c r="E17" s="237"/>
      <c r="F17" s="234"/>
    </row>
    <row r="18" spans="1:6" s="34" customFormat="1" ht="13" customHeight="1" x14ac:dyDescent="0.3">
      <c r="A18" s="225" t="s">
        <v>92</v>
      </c>
      <c r="B18" s="238">
        <v>33.751555311649767</v>
      </c>
      <c r="C18" s="238">
        <v>25.906019390560147</v>
      </c>
      <c r="D18" s="238">
        <v>34.033222510938351</v>
      </c>
      <c r="E18" s="238">
        <v>22.804328664425171</v>
      </c>
      <c r="F18" s="227" t="s">
        <v>0</v>
      </c>
    </row>
    <row r="19" spans="1:6" s="34" customFormat="1" ht="13" customHeight="1" x14ac:dyDescent="0.3">
      <c r="A19" s="239" t="s">
        <v>227</v>
      </c>
      <c r="B19" s="240"/>
      <c r="C19" s="241">
        <v>-0.23244961154076471</v>
      </c>
      <c r="D19" s="241">
        <v>0.31371871524730133</v>
      </c>
      <c r="E19" s="241">
        <v>-0.32993918935840383</v>
      </c>
      <c r="F19" s="242">
        <v>-8.2890028550622399E-2</v>
      </c>
    </row>
    <row r="20" spans="1:6" s="1" customFormat="1" ht="13" customHeight="1" x14ac:dyDescent="0.25">
      <c r="A20" s="1" t="s">
        <v>17</v>
      </c>
    </row>
    <row r="21" spans="1:6" s="1" customFormat="1" ht="13" customHeight="1" x14ac:dyDescent="0.25">
      <c r="A21" s="541" t="s">
        <v>328</v>
      </c>
      <c r="B21" s="541"/>
      <c r="C21" s="541"/>
      <c r="D21" s="541"/>
      <c r="E21" s="541"/>
    </row>
    <row r="22" spans="1:6" s="436" customFormat="1" ht="26.15" customHeight="1" x14ac:dyDescent="0.25">
      <c r="A22" s="563" t="s">
        <v>207</v>
      </c>
      <c r="B22" s="563"/>
      <c r="C22" s="563"/>
      <c r="D22" s="563"/>
      <c r="E22" s="563"/>
      <c r="F22" s="563"/>
    </row>
    <row r="23" spans="1:6" s="1" customFormat="1" ht="13" customHeight="1" x14ac:dyDescent="0.25">
      <c r="A23" s="541" t="s">
        <v>208</v>
      </c>
      <c r="B23" s="541"/>
      <c r="C23" s="541"/>
      <c r="D23" s="541"/>
      <c r="E23" s="541"/>
      <c r="F23" s="541"/>
    </row>
    <row r="24" spans="1:6" s="1" customFormat="1" ht="13" customHeight="1" x14ac:dyDescent="0.25">
      <c r="A24" s="541" t="s">
        <v>221</v>
      </c>
      <c r="B24" s="541"/>
      <c r="C24" s="541"/>
      <c r="D24" s="541"/>
      <c r="E24" s="541"/>
      <c r="F24" s="541"/>
    </row>
  </sheetData>
  <mergeCells count="5">
    <mergeCell ref="A2:F2"/>
    <mergeCell ref="A23:F23"/>
    <mergeCell ref="A24:F24"/>
    <mergeCell ref="A21:E21"/>
    <mergeCell ref="A22:F22"/>
  </mergeCells>
  <hyperlinks>
    <hyperlink ref="A2:F2" location="Índice!A1" display="Tabela 17 - Evolução dos gastos com atividades de formaçã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showGridLines="0" workbookViewId="0">
      <selection activeCell="H6" sqref="H6"/>
    </sheetView>
  </sheetViews>
  <sheetFormatPr defaultColWidth="9.1796875" defaultRowHeight="14.5" x14ac:dyDescent="0.35"/>
  <cols>
    <col min="1" max="1" width="40.1796875" style="2" bestFit="1" customWidth="1"/>
    <col min="2" max="6" width="10.7265625" style="2" customWidth="1"/>
    <col min="7" max="16384" width="9.1796875" style="2"/>
  </cols>
  <sheetData>
    <row r="1" spans="1:8" s="34" customFormat="1" ht="13" customHeight="1" x14ac:dyDescent="0.3"/>
    <row r="2" spans="1:8" s="34" customFormat="1" ht="13" customHeight="1" x14ac:dyDescent="0.3">
      <c r="A2" s="547" t="s">
        <v>348</v>
      </c>
      <c r="B2" s="547"/>
      <c r="C2" s="547"/>
      <c r="D2" s="547"/>
      <c r="E2" s="547"/>
      <c r="F2" s="547"/>
    </row>
    <row r="3" spans="1:8" s="34" customFormat="1" ht="13" customHeight="1" x14ac:dyDescent="0.3"/>
    <row r="4" spans="1:8" s="34" customFormat="1" ht="13" customHeight="1" x14ac:dyDescent="0.3">
      <c r="A4" s="331"/>
      <c r="B4" s="332">
        <v>2016</v>
      </c>
      <c r="C4" s="218">
        <v>2017</v>
      </c>
      <c r="D4" s="218">
        <v>2018</v>
      </c>
      <c r="E4" s="219">
        <v>2019</v>
      </c>
      <c r="F4" s="220" t="s">
        <v>12</v>
      </c>
    </row>
    <row r="5" spans="1:8" s="34" customFormat="1" ht="13" customHeight="1" x14ac:dyDescent="0.3">
      <c r="A5" s="318" t="s">
        <v>95</v>
      </c>
      <c r="B5" s="204"/>
      <c r="C5" s="206"/>
      <c r="D5" s="204"/>
      <c r="E5" s="204"/>
      <c r="F5" s="319"/>
    </row>
    <row r="6" spans="1:8" s="34" customFormat="1" ht="13" customHeight="1" x14ac:dyDescent="0.3">
      <c r="A6" s="333" t="s">
        <v>6</v>
      </c>
      <c r="B6" s="161">
        <v>4650</v>
      </c>
      <c r="C6" s="161">
        <v>4326</v>
      </c>
      <c r="D6" s="161">
        <v>4033</v>
      </c>
      <c r="E6" s="161">
        <v>3931</v>
      </c>
      <c r="F6" s="334" t="s">
        <v>0</v>
      </c>
      <c r="H6" s="595"/>
    </row>
    <row r="7" spans="1:8" s="34" customFormat="1" ht="13" customHeight="1" x14ac:dyDescent="0.3">
      <c r="A7" s="437" t="s">
        <v>227</v>
      </c>
      <c r="B7" s="438" t="s">
        <v>0</v>
      </c>
      <c r="C7" s="438">
        <v>-7.0000000000000007E-2</v>
      </c>
      <c r="D7" s="438">
        <v>-6.8000000000000005E-2</v>
      </c>
      <c r="E7" s="438">
        <v>-2.5000000000000001E-2</v>
      </c>
      <c r="F7" s="345">
        <v>-5.4333333333333338E-2</v>
      </c>
    </row>
    <row r="8" spans="1:8" ht="13" customHeight="1" x14ac:dyDescent="0.35">
      <c r="A8" s="1" t="s">
        <v>17</v>
      </c>
    </row>
    <row r="9" spans="1:8" ht="13" customHeight="1" x14ac:dyDescent="0.35">
      <c r="A9" s="541" t="s">
        <v>406</v>
      </c>
      <c r="B9" s="541"/>
      <c r="C9" s="541"/>
      <c r="D9" s="541"/>
      <c r="E9" s="541"/>
    </row>
    <row r="10" spans="1:8" x14ac:dyDescent="0.35">
      <c r="C10" s="7"/>
      <c r="D10" s="7"/>
      <c r="E10" s="7"/>
    </row>
  </sheetData>
  <mergeCells count="2">
    <mergeCell ref="A2:F2"/>
    <mergeCell ref="A9:E9"/>
  </mergeCells>
  <hyperlinks>
    <hyperlink ref="A2:F2" location="Índice!A1" display="Tabela 18 - Evolução do número de balcões,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J19"/>
  <sheetViews>
    <sheetView showGridLines="0" zoomScaleNormal="100" workbookViewId="0">
      <selection activeCell="C24" sqref="C24"/>
    </sheetView>
  </sheetViews>
  <sheetFormatPr defaultColWidth="9.1796875" defaultRowHeight="14.5" x14ac:dyDescent="0.35"/>
  <cols>
    <col min="1" max="1" width="39.1796875" style="2" bestFit="1" customWidth="1"/>
    <col min="2" max="3" width="10.7265625" style="2" customWidth="1"/>
    <col min="4" max="10" width="11.7265625" style="2" customWidth="1"/>
    <col min="11" max="16384" width="9.1796875" style="2"/>
  </cols>
  <sheetData>
    <row r="1" spans="1:10" s="34" customFormat="1" ht="13" x14ac:dyDescent="0.3"/>
    <row r="2" spans="1:10" s="34" customFormat="1" ht="13" x14ac:dyDescent="0.3">
      <c r="A2" s="539" t="s">
        <v>335</v>
      </c>
      <c r="B2" s="539"/>
      <c r="C2" s="539"/>
      <c r="D2" s="539"/>
      <c r="E2" s="539"/>
      <c r="F2" s="539"/>
      <c r="G2" s="539"/>
      <c r="H2" s="539"/>
      <c r="I2" s="539"/>
      <c r="J2" s="539"/>
    </row>
    <row r="3" spans="1:10" s="34" customFormat="1" ht="13" x14ac:dyDescent="0.3"/>
    <row r="4" spans="1:10" s="34" customFormat="1" ht="35.25" customHeight="1" x14ac:dyDescent="0.3">
      <c r="A4" s="243"/>
      <c r="B4" s="543" t="s">
        <v>1</v>
      </c>
      <c r="C4" s="544"/>
      <c r="D4" s="545"/>
      <c r="E4" s="543" t="s">
        <v>430</v>
      </c>
      <c r="F4" s="544"/>
      <c r="G4" s="545"/>
      <c r="H4" s="543" t="s">
        <v>2</v>
      </c>
      <c r="I4" s="544"/>
      <c r="J4" s="546"/>
    </row>
    <row r="5" spans="1:10" s="34" customFormat="1" ht="13" customHeight="1" x14ac:dyDescent="0.3">
      <c r="A5" s="244"/>
      <c r="B5" s="245">
        <v>2017</v>
      </c>
      <c r="C5" s="245">
        <v>2018</v>
      </c>
      <c r="D5" s="245">
        <v>2019</v>
      </c>
      <c r="E5" s="245">
        <v>2017</v>
      </c>
      <c r="F5" s="245">
        <v>2018</v>
      </c>
      <c r="G5" s="245">
        <v>2019</v>
      </c>
      <c r="H5" s="245">
        <v>2017</v>
      </c>
      <c r="I5" s="245">
        <v>2018</v>
      </c>
      <c r="J5" s="245">
        <v>2019</v>
      </c>
    </row>
    <row r="6" spans="1:10" s="34" customFormat="1" ht="13" customHeight="1" x14ac:dyDescent="0.3">
      <c r="A6" s="267" t="s">
        <v>434</v>
      </c>
      <c r="B6" s="268"/>
      <c r="C6" s="269"/>
      <c r="D6" s="269"/>
      <c r="E6" s="269"/>
      <c r="F6" s="269"/>
      <c r="G6" s="269"/>
      <c r="H6" s="269"/>
      <c r="I6" s="269"/>
      <c r="J6" s="270"/>
    </row>
    <row r="7" spans="1:10" s="34" customFormat="1" ht="13" customHeight="1" x14ac:dyDescent="0.3">
      <c r="A7" s="271" t="s">
        <v>3</v>
      </c>
      <c r="B7" s="272">
        <v>11</v>
      </c>
      <c r="C7" s="272">
        <v>12</v>
      </c>
      <c r="D7" s="272">
        <v>12</v>
      </c>
      <c r="E7" s="272">
        <v>38</v>
      </c>
      <c r="F7" s="272">
        <v>36</v>
      </c>
      <c r="G7" s="272">
        <v>33</v>
      </c>
      <c r="H7" s="273">
        <f t="shared" ref="H7:J10" si="0">+B7/E7</f>
        <v>0.28947368421052633</v>
      </c>
      <c r="I7" s="273">
        <f t="shared" si="0"/>
        <v>0.33333333333333331</v>
      </c>
      <c r="J7" s="274">
        <f t="shared" si="0"/>
        <v>0.36363636363636365</v>
      </c>
    </row>
    <row r="8" spans="1:10" s="34" customFormat="1" ht="13" customHeight="1" x14ac:dyDescent="0.3">
      <c r="A8" s="271" t="s">
        <v>4</v>
      </c>
      <c r="B8" s="272">
        <v>6</v>
      </c>
      <c r="C8" s="272">
        <v>5</v>
      </c>
      <c r="D8" s="272">
        <v>4</v>
      </c>
      <c r="E8" s="272">
        <v>13</v>
      </c>
      <c r="F8" s="272">
        <v>13</v>
      </c>
      <c r="G8" s="272">
        <v>13</v>
      </c>
      <c r="H8" s="273">
        <f t="shared" si="0"/>
        <v>0.46153846153846156</v>
      </c>
      <c r="I8" s="273">
        <f t="shared" si="0"/>
        <v>0.38461538461538464</v>
      </c>
      <c r="J8" s="274">
        <f t="shared" si="0"/>
        <v>0.30769230769230771</v>
      </c>
    </row>
    <row r="9" spans="1:10" s="34" customFormat="1" ht="13" customHeight="1" x14ac:dyDescent="0.3">
      <c r="A9" s="271" t="s">
        <v>5</v>
      </c>
      <c r="B9" s="272">
        <v>5</v>
      </c>
      <c r="C9" s="272">
        <v>7</v>
      </c>
      <c r="D9" s="272">
        <v>7</v>
      </c>
      <c r="E9" s="272">
        <v>28</v>
      </c>
      <c r="F9" s="272">
        <v>29</v>
      </c>
      <c r="G9" s="272">
        <v>31</v>
      </c>
      <c r="H9" s="273">
        <f t="shared" si="0"/>
        <v>0.17857142857142858</v>
      </c>
      <c r="I9" s="273">
        <f t="shared" si="0"/>
        <v>0.2413793103448276</v>
      </c>
      <c r="J9" s="274">
        <f t="shared" si="0"/>
        <v>0.22580645161290322</v>
      </c>
    </row>
    <row r="10" spans="1:10" s="34" customFormat="1" ht="13" customHeight="1" x14ac:dyDescent="0.3">
      <c r="A10" s="275" t="s">
        <v>6</v>
      </c>
      <c r="B10" s="276">
        <f t="shared" ref="B10:G10" si="1">+SUM(B7:B9)</f>
        <v>22</v>
      </c>
      <c r="C10" s="276">
        <f t="shared" si="1"/>
        <v>24</v>
      </c>
      <c r="D10" s="276">
        <f t="shared" si="1"/>
        <v>23</v>
      </c>
      <c r="E10" s="276">
        <f t="shared" si="1"/>
        <v>79</v>
      </c>
      <c r="F10" s="276">
        <f t="shared" si="1"/>
        <v>78</v>
      </c>
      <c r="G10" s="276">
        <f t="shared" si="1"/>
        <v>77</v>
      </c>
      <c r="H10" s="277">
        <f t="shared" si="0"/>
        <v>0.27848101265822783</v>
      </c>
      <c r="I10" s="277">
        <f t="shared" si="0"/>
        <v>0.30769230769230771</v>
      </c>
      <c r="J10" s="278">
        <f t="shared" si="0"/>
        <v>0.29870129870129869</v>
      </c>
    </row>
    <row r="11" spans="1:10" s="34" customFormat="1" ht="13" customHeight="1" x14ac:dyDescent="0.3">
      <c r="A11" s="279" t="s">
        <v>144</v>
      </c>
      <c r="B11" s="280"/>
      <c r="C11" s="281"/>
      <c r="D11" s="281"/>
      <c r="E11" s="281"/>
      <c r="F11" s="281"/>
      <c r="G11" s="281"/>
      <c r="H11" s="287"/>
      <c r="I11" s="287"/>
      <c r="J11" s="288"/>
    </row>
    <row r="12" spans="1:10" s="34" customFormat="1" ht="13" customHeight="1" x14ac:dyDescent="0.3">
      <c r="A12" s="271" t="s">
        <v>3</v>
      </c>
      <c r="B12" s="165">
        <v>261499</v>
      </c>
      <c r="C12" s="282">
        <v>259014.32357415001</v>
      </c>
      <c r="D12" s="282">
        <v>264430.1875</v>
      </c>
      <c r="E12" s="282">
        <v>265769</v>
      </c>
      <c r="F12" s="282">
        <v>262704.71650009003</v>
      </c>
      <c r="G12" s="282">
        <v>268142.96875</v>
      </c>
      <c r="H12" s="273">
        <f t="shared" ref="H12:J15" si="2">+B12/E12</f>
        <v>0.98393341586114258</v>
      </c>
      <c r="I12" s="273">
        <f t="shared" si="2"/>
        <v>0.98595231568315311</v>
      </c>
      <c r="J12" s="274">
        <f t="shared" si="2"/>
        <v>0.98615372512914345</v>
      </c>
    </row>
    <row r="13" spans="1:10" s="34" customFormat="1" ht="13" customHeight="1" x14ac:dyDescent="0.3">
      <c r="A13" s="271" t="s">
        <v>4</v>
      </c>
      <c r="B13" s="282">
        <v>90703</v>
      </c>
      <c r="C13" s="282">
        <v>89341.997767230001</v>
      </c>
      <c r="D13" s="282">
        <v>89169</v>
      </c>
      <c r="E13" s="282">
        <v>95308</v>
      </c>
      <c r="F13" s="282">
        <v>94591.238200980006</v>
      </c>
      <c r="G13" s="282">
        <v>95956.3359375</v>
      </c>
      <c r="H13" s="273">
        <f t="shared" si="2"/>
        <v>0.95168296470390734</v>
      </c>
      <c r="I13" s="273">
        <f t="shared" si="2"/>
        <v>0.94450606067131893</v>
      </c>
      <c r="J13" s="274">
        <f t="shared" si="2"/>
        <v>0.92926641194469062</v>
      </c>
    </row>
    <row r="14" spans="1:10" s="34" customFormat="1" ht="13" customHeight="1" x14ac:dyDescent="0.3">
      <c r="A14" s="271" t="s">
        <v>5</v>
      </c>
      <c r="B14" s="282">
        <v>10321</v>
      </c>
      <c r="C14" s="282">
        <v>17208.611661760002</v>
      </c>
      <c r="D14" s="282">
        <v>17592</v>
      </c>
      <c r="E14" s="282">
        <v>20197</v>
      </c>
      <c r="F14" s="282">
        <v>27238.860948080001</v>
      </c>
      <c r="G14" s="282">
        <v>28079.86328125</v>
      </c>
      <c r="H14" s="273">
        <f t="shared" si="2"/>
        <v>0.51101648759716789</v>
      </c>
      <c r="I14" s="273">
        <f t="shared" si="2"/>
        <v>0.63176693381420546</v>
      </c>
      <c r="J14" s="274">
        <f t="shared" si="2"/>
        <v>0.62649877685646893</v>
      </c>
    </row>
    <row r="15" spans="1:10" s="34" customFormat="1" ht="13" customHeight="1" x14ac:dyDescent="0.3">
      <c r="A15" s="283" t="s">
        <v>6</v>
      </c>
      <c r="B15" s="284">
        <f t="shared" ref="B15:G15" si="3">+SUM(B12:B14)</f>
        <v>362523</v>
      </c>
      <c r="C15" s="284">
        <f t="shared" si="3"/>
        <v>365564.93300314003</v>
      </c>
      <c r="D15" s="284">
        <f t="shared" si="3"/>
        <v>371191.1875</v>
      </c>
      <c r="E15" s="284">
        <f t="shared" si="3"/>
        <v>381274</v>
      </c>
      <c r="F15" s="284">
        <f t="shared" si="3"/>
        <v>384534.81564915006</v>
      </c>
      <c r="G15" s="284">
        <f t="shared" si="3"/>
        <v>392179.16796875</v>
      </c>
      <c r="H15" s="285">
        <f t="shared" si="2"/>
        <v>0.95082014509250568</v>
      </c>
      <c r="I15" s="285">
        <f t="shared" si="2"/>
        <v>0.95066797108088608</v>
      </c>
      <c r="J15" s="286">
        <f t="shared" si="2"/>
        <v>0.9464836937222979</v>
      </c>
    </row>
    <row r="16" spans="1:10" x14ac:dyDescent="0.35">
      <c r="A16" s="1" t="s">
        <v>16</v>
      </c>
      <c r="B16" s="1"/>
      <c r="C16" s="1"/>
      <c r="D16" s="1"/>
      <c r="E16" s="1"/>
      <c r="F16" s="1"/>
      <c r="G16" s="1"/>
      <c r="H16" s="1"/>
      <c r="I16" s="1"/>
      <c r="J16" s="1"/>
    </row>
    <row r="17" spans="1:10" ht="26.15" customHeight="1" x14ac:dyDescent="0.35">
      <c r="A17" s="540" t="s">
        <v>324</v>
      </c>
      <c r="B17" s="540"/>
      <c r="C17" s="540"/>
      <c r="D17" s="540"/>
      <c r="E17" s="540"/>
      <c r="F17" s="540"/>
      <c r="G17" s="540"/>
      <c r="H17" s="540"/>
      <c r="I17" s="540"/>
      <c r="J17" s="540"/>
    </row>
    <row r="18" spans="1:10" x14ac:dyDescent="0.35">
      <c r="A18" s="541" t="s">
        <v>18</v>
      </c>
      <c r="B18" s="541"/>
      <c r="C18" s="541"/>
      <c r="D18" s="541"/>
      <c r="E18" s="541"/>
      <c r="F18" s="541"/>
      <c r="G18" s="541"/>
      <c r="H18" s="541"/>
      <c r="I18" s="541"/>
      <c r="J18" s="541"/>
    </row>
    <row r="19" spans="1:10" x14ac:dyDescent="0.35">
      <c r="A19" s="542"/>
      <c r="B19" s="542"/>
      <c r="C19" s="542"/>
      <c r="D19" s="542"/>
      <c r="E19" s="542"/>
      <c r="F19" s="542"/>
      <c r="G19" s="542"/>
      <c r="H19" s="542"/>
      <c r="I19" s="542"/>
      <c r="J19" s="542"/>
    </row>
  </sheetData>
  <mergeCells count="7">
    <mergeCell ref="A2:J2"/>
    <mergeCell ref="A17:J17"/>
    <mergeCell ref="A18:J18"/>
    <mergeCell ref="A19:J19"/>
    <mergeCell ref="B4:D4"/>
    <mergeCell ref="E4:G4"/>
    <mergeCell ref="H4:J4"/>
  </mergeCells>
  <hyperlinks>
    <hyperlink ref="A2:J2" location="Índice!A1" display="Tabela 1 - Representatividade dos Associados no sistema bancário português, total e por origem/forma de representação legal, a 31 de dezembro (2016-2017)"/>
  </hyperlinks>
  <pageMargins left="0.70866141732283472" right="0.70866141732283472" top="0.74803149606299213" bottom="0.74803149606299213" header="0.31496062992125984" footer="0.31496062992125984"/>
  <pageSetup paperSize="9" scale="91" orientation="landscape"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C8" sqref="C8"/>
    </sheetView>
  </sheetViews>
  <sheetFormatPr defaultColWidth="9.1796875" defaultRowHeight="14.5" x14ac:dyDescent="0.35"/>
  <cols>
    <col min="1" max="1" width="51.26953125" style="2" customWidth="1"/>
    <col min="2" max="6" width="10.7265625" style="2" customWidth="1"/>
    <col min="7" max="16384" width="9.1796875" style="2"/>
  </cols>
  <sheetData>
    <row r="1" spans="1:6" s="34" customFormat="1" ht="13" customHeight="1" x14ac:dyDescent="0.3"/>
    <row r="2" spans="1:6" s="34" customFormat="1" ht="13" customHeight="1" x14ac:dyDescent="0.3">
      <c r="A2" s="547" t="s">
        <v>349</v>
      </c>
      <c r="B2" s="547"/>
      <c r="C2" s="547"/>
      <c r="D2" s="547"/>
      <c r="E2" s="547"/>
      <c r="F2" s="547"/>
    </row>
    <row r="3" spans="1:6" s="34" customFormat="1" ht="13" customHeight="1" x14ac:dyDescent="0.3"/>
    <row r="4" spans="1:6" s="34" customFormat="1" ht="13" customHeight="1" x14ac:dyDescent="0.3">
      <c r="A4" s="331"/>
      <c r="B4" s="332">
        <v>2016</v>
      </c>
      <c r="C4" s="218">
        <v>2017</v>
      </c>
      <c r="D4" s="219">
        <v>2018</v>
      </c>
      <c r="E4" s="219">
        <v>2019</v>
      </c>
      <c r="F4" s="220" t="s">
        <v>12</v>
      </c>
    </row>
    <row r="5" spans="1:6" s="34" customFormat="1" ht="13" customHeight="1" x14ac:dyDescent="0.3">
      <c r="A5" s="318" t="s">
        <v>30</v>
      </c>
      <c r="B5" s="204"/>
      <c r="C5" s="206"/>
      <c r="D5" s="204"/>
      <c r="E5" s="204"/>
      <c r="F5" s="319"/>
    </row>
    <row r="6" spans="1:6" s="34" customFormat="1" ht="13" customHeight="1" x14ac:dyDescent="0.3">
      <c r="A6" s="333" t="s">
        <v>6</v>
      </c>
      <c r="B6" s="208">
        <v>3286</v>
      </c>
      <c r="C6" s="208">
        <v>3127</v>
      </c>
      <c r="D6" s="208">
        <v>2826</v>
      </c>
      <c r="E6" s="208">
        <v>2723</v>
      </c>
      <c r="F6" s="322" t="s">
        <v>0</v>
      </c>
    </row>
    <row r="7" spans="1:6" s="34" customFormat="1" ht="13" customHeight="1" x14ac:dyDescent="0.3">
      <c r="A7" s="333" t="s">
        <v>227</v>
      </c>
      <c r="B7" s="324" t="s">
        <v>0</v>
      </c>
      <c r="C7" s="324">
        <v>-4.8387096774193505E-2</v>
      </c>
      <c r="D7" s="324">
        <v>-9.6258394627438459E-2</v>
      </c>
      <c r="E7" s="324">
        <v>-3.6447275300778514E-2</v>
      </c>
      <c r="F7" s="325">
        <v>-6.036425556747016E-2</v>
      </c>
    </row>
    <row r="8" spans="1:6" s="34" customFormat="1" ht="13" customHeight="1" x14ac:dyDescent="0.3">
      <c r="A8" s="336" t="s">
        <v>230</v>
      </c>
      <c r="B8" s="324" t="s">
        <v>0</v>
      </c>
      <c r="C8" s="324">
        <v>-3.4193548387096769E-2</v>
      </c>
      <c r="D8" s="324">
        <v>-6.9579288025889974E-2</v>
      </c>
      <c r="E8" s="324">
        <v>-2.4539300768658547E-2</v>
      </c>
      <c r="F8" s="325"/>
    </row>
    <row r="9" spans="1:6" s="34" customFormat="1" ht="13" customHeight="1" x14ac:dyDescent="0.3">
      <c r="A9" s="318" t="s">
        <v>31</v>
      </c>
      <c r="B9" s="204"/>
      <c r="C9" s="439"/>
      <c r="D9" s="204"/>
      <c r="E9" s="204"/>
      <c r="F9" s="319"/>
    </row>
    <row r="10" spans="1:6" s="34" customFormat="1" ht="13" customHeight="1" x14ac:dyDescent="0.3">
      <c r="A10" s="333" t="s">
        <v>6</v>
      </c>
      <c r="B10" s="208">
        <v>1013</v>
      </c>
      <c r="C10" s="440">
        <v>902</v>
      </c>
      <c r="D10" s="208">
        <v>906</v>
      </c>
      <c r="E10" s="208">
        <v>911</v>
      </c>
      <c r="F10" s="322" t="s">
        <v>0</v>
      </c>
    </row>
    <row r="11" spans="1:6" s="34" customFormat="1" ht="13" customHeight="1" x14ac:dyDescent="0.3">
      <c r="A11" s="333" t="s">
        <v>227</v>
      </c>
      <c r="B11" s="324" t="s">
        <v>0</v>
      </c>
      <c r="C11" s="324">
        <v>-0.10957551826258638</v>
      </c>
      <c r="D11" s="324">
        <v>4.4345898004434225E-3</v>
      </c>
      <c r="E11" s="324">
        <v>5.5187637969094094E-3</v>
      </c>
      <c r="F11" s="325">
        <v>-3.3207388221744516E-2</v>
      </c>
    </row>
    <row r="12" spans="1:6" s="34" customFormat="1" ht="13" customHeight="1" x14ac:dyDescent="0.3">
      <c r="A12" s="336" t="s">
        <v>230</v>
      </c>
      <c r="B12" s="324" t="s">
        <v>0</v>
      </c>
      <c r="C12" s="324">
        <v>-3.9279569892473123E-2</v>
      </c>
      <c r="D12" s="324">
        <v>9.2464170134072456E-4</v>
      </c>
      <c r="E12" s="324">
        <v>1.6325881308762617E-2</v>
      </c>
      <c r="F12" s="325">
        <v>-7.3430156274565941E-3</v>
      </c>
    </row>
    <row r="13" spans="1:6" s="34" customFormat="1" ht="13" customHeight="1" x14ac:dyDescent="0.3">
      <c r="A13" s="318" t="s">
        <v>32</v>
      </c>
      <c r="B13" s="204"/>
      <c r="C13" s="439"/>
      <c r="D13" s="204"/>
      <c r="E13" s="204"/>
      <c r="F13" s="319"/>
    </row>
    <row r="14" spans="1:6" s="34" customFormat="1" ht="13" customHeight="1" x14ac:dyDescent="0.3">
      <c r="A14" s="333" t="s">
        <v>6</v>
      </c>
      <c r="B14" s="208">
        <v>351</v>
      </c>
      <c r="C14" s="440">
        <v>297</v>
      </c>
      <c r="D14" s="208">
        <v>301</v>
      </c>
      <c r="E14" s="208">
        <v>297</v>
      </c>
      <c r="F14" s="322" t="s">
        <v>0</v>
      </c>
    </row>
    <row r="15" spans="1:6" s="34" customFormat="1" ht="13" customHeight="1" x14ac:dyDescent="0.3">
      <c r="A15" s="333" t="s">
        <v>227</v>
      </c>
      <c r="B15" s="323" t="s">
        <v>0</v>
      </c>
      <c r="C15" s="324">
        <v>-0.15384615384615385</v>
      </c>
      <c r="D15" s="324">
        <v>1.3468013468013407E-2</v>
      </c>
      <c r="E15" s="324">
        <v>-1.3289036544850474E-2</v>
      </c>
      <c r="F15" s="325">
        <v>-5.1222392307663643E-2</v>
      </c>
    </row>
    <row r="16" spans="1:6" s="34" customFormat="1" ht="13" customHeight="1" x14ac:dyDescent="0.3">
      <c r="A16" s="341" t="s">
        <v>230</v>
      </c>
      <c r="B16" s="441" t="s">
        <v>0</v>
      </c>
      <c r="C16" s="442">
        <v>2.7956989247311841E-3</v>
      </c>
      <c r="D16" s="443">
        <v>9.2464170134072673E-4</v>
      </c>
      <c r="E16" s="443">
        <v>-1.5621125712868833E-2</v>
      </c>
      <c r="F16" s="444">
        <v>-3.9669283622656409E-3</v>
      </c>
    </row>
    <row r="17" spans="1:6" ht="13" customHeight="1" x14ac:dyDescent="0.35">
      <c r="A17" s="1" t="s">
        <v>17</v>
      </c>
    </row>
    <row r="18" spans="1:6" ht="13" customHeight="1" x14ac:dyDescent="0.35">
      <c r="A18" s="541" t="s">
        <v>406</v>
      </c>
      <c r="B18" s="541"/>
      <c r="C18" s="541"/>
      <c r="D18" s="541"/>
      <c r="E18" s="541"/>
    </row>
    <row r="19" spans="1:6" x14ac:dyDescent="0.35">
      <c r="B19" s="8"/>
      <c r="C19" s="8"/>
      <c r="D19" s="8"/>
      <c r="E19" s="8"/>
      <c r="F19" s="8"/>
    </row>
    <row r="20" spans="1:6" x14ac:dyDescent="0.35">
      <c r="C20" s="6"/>
      <c r="D20" s="6"/>
      <c r="E20" s="6"/>
      <c r="F20" s="6"/>
    </row>
  </sheetData>
  <mergeCells count="2">
    <mergeCell ref="A2:F2"/>
    <mergeCell ref="A18:E18"/>
  </mergeCells>
  <hyperlinks>
    <hyperlink ref="A2:F2" location="Índice!A1" display="Tabela 19 - Evolução do número de balcões em Portugal, por dimensão,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showGridLines="0" workbookViewId="0">
      <selection activeCell="E5" sqref="E5"/>
    </sheetView>
  </sheetViews>
  <sheetFormatPr defaultColWidth="9.1796875" defaultRowHeight="14.5" x14ac:dyDescent="0.35"/>
  <cols>
    <col min="1" max="1" width="50.6328125" style="2" customWidth="1"/>
    <col min="2" max="6" width="10.7265625" style="2" customWidth="1"/>
    <col min="7" max="16384" width="9.1796875" style="2"/>
  </cols>
  <sheetData>
    <row r="1" spans="1:6" s="34" customFormat="1" ht="13" customHeight="1" x14ac:dyDescent="0.3"/>
    <row r="2" spans="1:6" s="34" customFormat="1" ht="13" customHeight="1" x14ac:dyDescent="0.3">
      <c r="A2" s="547" t="s">
        <v>350</v>
      </c>
      <c r="B2" s="547"/>
      <c r="C2" s="547"/>
      <c r="D2" s="547"/>
      <c r="E2" s="547"/>
      <c r="F2" s="547"/>
    </row>
    <row r="3" spans="1:6" s="34" customFormat="1" ht="13" customHeight="1" x14ac:dyDescent="0.3"/>
    <row r="4" spans="1:6" s="34" customFormat="1" ht="13" customHeight="1" x14ac:dyDescent="0.3">
      <c r="A4" s="331"/>
      <c r="B4" s="332">
        <v>2016</v>
      </c>
      <c r="C4" s="218">
        <v>2017</v>
      </c>
      <c r="D4" s="218">
        <v>2018</v>
      </c>
      <c r="E4" s="219">
        <v>2019</v>
      </c>
      <c r="F4" s="220" t="s">
        <v>12</v>
      </c>
    </row>
    <row r="5" spans="1:6" s="34" customFormat="1" ht="13" customHeight="1" x14ac:dyDescent="0.3">
      <c r="A5" s="318" t="s">
        <v>38</v>
      </c>
      <c r="B5" s="204"/>
      <c r="C5" s="206"/>
      <c r="D5" s="204"/>
      <c r="E5" s="204"/>
      <c r="F5" s="319"/>
    </row>
    <row r="6" spans="1:6" s="34" customFormat="1" ht="13" customHeight="1" x14ac:dyDescent="0.3">
      <c r="A6" s="333" t="s">
        <v>6</v>
      </c>
      <c r="B6" s="208">
        <v>3308</v>
      </c>
      <c r="C6" s="208">
        <v>3122</v>
      </c>
      <c r="D6" s="208">
        <v>2936</v>
      </c>
      <c r="E6" s="208">
        <v>2865</v>
      </c>
      <c r="F6" s="322" t="s">
        <v>0</v>
      </c>
    </row>
    <row r="7" spans="1:6" s="34" customFormat="1" ht="13" customHeight="1" x14ac:dyDescent="0.3">
      <c r="A7" s="333" t="s">
        <v>227</v>
      </c>
      <c r="B7" s="324" t="s">
        <v>0</v>
      </c>
      <c r="C7" s="324">
        <v>-5.622732769044736E-2</v>
      </c>
      <c r="D7" s="324">
        <v>-5.9577194106342102E-2</v>
      </c>
      <c r="E7" s="324">
        <v>-2.4182561307901862E-2</v>
      </c>
      <c r="F7" s="325">
        <v>-4.6662361034897105E-2</v>
      </c>
    </row>
    <row r="8" spans="1:6" s="34" customFormat="1" ht="13" x14ac:dyDescent="0.3">
      <c r="A8" s="336" t="s">
        <v>230</v>
      </c>
      <c r="B8" s="324" t="s">
        <v>0</v>
      </c>
      <c r="C8" s="324">
        <v>-3.9999999999999987E-2</v>
      </c>
      <c r="D8" s="324">
        <v>-4.2995839112343975E-2</v>
      </c>
      <c r="E8" s="324">
        <v>-1.6604760724026755E-2</v>
      </c>
      <c r="F8" s="325">
        <v>-3.32001999454569E-2</v>
      </c>
    </row>
    <row r="9" spans="1:6" s="34" customFormat="1" ht="13" customHeight="1" x14ac:dyDescent="0.3">
      <c r="A9" s="318" t="s">
        <v>39</v>
      </c>
      <c r="B9" s="204"/>
      <c r="C9" s="439"/>
      <c r="D9" s="204"/>
      <c r="E9" s="204"/>
      <c r="F9" s="319"/>
    </row>
    <row r="10" spans="1:6" s="34" customFormat="1" ht="13" customHeight="1" x14ac:dyDescent="0.3">
      <c r="A10" s="333" t="s">
        <v>6</v>
      </c>
      <c r="B10" s="208">
        <v>1274</v>
      </c>
      <c r="C10" s="440">
        <v>1148</v>
      </c>
      <c r="D10" s="208">
        <v>1022</v>
      </c>
      <c r="E10" s="208">
        <v>979</v>
      </c>
      <c r="F10" s="322" t="s">
        <v>0</v>
      </c>
    </row>
    <row r="11" spans="1:6" s="34" customFormat="1" ht="13" customHeight="1" x14ac:dyDescent="0.3">
      <c r="A11" s="333" t="s">
        <v>227</v>
      </c>
      <c r="B11" s="324" t="s">
        <v>0</v>
      </c>
      <c r="C11" s="324">
        <v>-9.8901098901098883E-2</v>
      </c>
      <c r="D11" s="324">
        <v>-0.1097560975609756</v>
      </c>
      <c r="E11" s="324">
        <v>-4.2074363992172237E-2</v>
      </c>
      <c r="F11" s="325">
        <v>-8.3577186818082239E-2</v>
      </c>
    </row>
    <row r="12" spans="1:6" s="34" customFormat="1" ht="13" x14ac:dyDescent="0.3">
      <c r="A12" s="336" t="s">
        <v>230</v>
      </c>
      <c r="B12" s="324" t="s">
        <v>0</v>
      </c>
      <c r="C12" s="324">
        <v>-2.3870967741935499E-2</v>
      </c>
      <c r="D12" s="324">
        <v>-2.9126213592233018E-2</v>
      </c>
      <c r="E12" s="324">
        <v>-1.0662038184973972E-2</v>
      </c>
      <c r="F12" s="325">
        <v>-2.1219739839714164E-2</v>
      </c>
    </row>
    <row r="13" spans="1:6" s="34" customFormat="1" ht="13" customHeight="1" x14ac:dyDescent="0.3">
      <c r="A13" s="318" t="s">
        <v>40</v>
      </c>
      <c r="B13" s="204"/>
      <c r="C13" s="439"/>
      <c r="D13" s="204"/>
      <c r="E13" s="204"/>
      <c r="F13" s="319"/>
    </row>
    <row r="14" spans="1:6" s="34" customFormat="1" ht="13" customHeight="1" x14ac:dyDescent="0.3">
      <c r="A14" s="333" t="s">
        <v>6</v>
      </c>
      <c r="B14" s="208">
        <v>68</v>
      </c>
      <c r="C14" s="440">
        <v>56</v>
      </c>
      <c r="D14" s="208">
        <v>75</v>
      </c>
      <c r="E14" s="208">
        <v>87</v>
      </c>
      <c r="F14" s="322" t="s">
        <v>0</v>
      </c>
    </row>
    <row r="15" spans="1:6" s="34" customFormat="1" ht="13" customHeight="1" x14ac:dyDescent="0.3">
      <c r="A15" s="333" t="s">
        <v>227</v>
      </c>
      <c r="B15" s="323" t="s">
        <v>0</v>
      </c>
      <c r="C15" s="324">
        <v>-0.17647058823529416</v>
      </c>
      <c r="D15" s="324">
        <v>0.33928571428571419</v>
      </c>
      <c r="E15" s="324">
        <v>0.15999999999999992</v>
      </c>
      <c r="F15" s="325">
        <v>0.10760504201680665</v>
      </c>
    </row>
    <row r="16" spans="1:6" s="34" customFormat="1" ht="13" x14ac:dyDescent="0.3">
      <c r="A16" s="341" t="s">
        <v>230</v>
      </c>
      <c r="B16" s="441" t="s">
        <v>0</v>
      </c>
      <c r="C16" s="442">
        <v>-5.8064516129032262E-3</v>
      </c>
      <c r="D16" s="443">
        <v>4.3920480813684701E-3</v>
      </c>
      <c r="E16" s="443">
        <v>3.4322537362359608E-3</v>
      </c>
      <c r="F16" s="444">
        <v>6.7261673490040151E-4</v>
      </c>
    </row>
    <row r="17" spans="1:5" ht="13" customHeight="1" x14ac:dyDescent="0.35">
      <c r="A17" s="1" t="s">
        <v>17</v>
      </c>
    </row>
    <row r="18" spans="1:5" ht="13" customHeight="1" x14ac:dyDescent="0.35">
      <c r="A18" s="541" t="s">
        <v>406</v>
      </c>
      <c r="B18" s="541"/>
      <c r="C18" s="541"/>
      <c r="D18" s="541"/>
      <c r="E18" s="541"/>
    </row>
    <row r="19" spans="1:5" x14ac:dyDescent="0.35">
      <c r="C19" s="6"/>
      <c r="D19" s="6"/>
      <c r="E19" s="6"/>
    </row>
  </sheetData>
  <mergeCells count="2">
    <mergeCell ref="A2:F2"/>
    <mergeCell ref="A18:E18"/>
  </mergeCells>
  <hyperlinks>
    <hyperlink ref="A2:F2" location="Índice!A1" display="Tabela 20 - Evolução do número de balcões em Portugal, por origem/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workbookViewId="0">
      <selection activeCell="F27" sqref="F27"/>
    </sheetView>
  </sheetViews>
  <sheetFormatPr defaultColWidth="9.1796875" defaultRowHeight="14.5" x14ac:dyDescent="0.35"/>
  <cols>
    <col min="1" max="1" width="40.1796875" style="2" bestFit="1" customWidth="1"/>
    <col min="2" max="6" width="10.7265625" style="2" customWidth="1"/>
    <col min="7" max="16384" width="9.1796875" style="2"/>
  </cols>
  <sheetData>
    <row r="1" spans="1:6" s="34" customFormat="1" ht="13" customHeight="1" x14ac:dyDescent="0.3"/>
    <row r="2" spans="1:6" s="34" customFormat="1" ht="13" customHeight="1" x14ac:dyDescent="0.3">
      <c r="A2" s="547" t="s">
        <v>351</v>
      </c>
      <c r="B2" s="547"/>
      <c r="C2" s="547"/>
      <c r="D2" s="547"/>
      <c r="E2" s="547"/>
      <c r="F2" s="547"/>
    </row>
    <row r="3" spans="1:6" s="34" customFormat="1" ht="13" customHeight="1" x14ac:dyDescent="0.3"/>
    <row r="4" spans="1:6" s="34" customFormat="1" ht="13" customHeight="1" x14ac:dyDescent="0.3">
      <c r="A4" s="331"/>
      <c r="B4" s="332">
        <v>2016</v>
      </c>
      <c r="C4" s="218">
        <v>2017</v>
      </c>
      <c r="D4" s="219">
        <v>2018</v>
      </c>
      <c r="E4" s="219">
        <v>2019</v>
      </c>
      <c r="F4" s="220" t="s">
        <v>12</v>
      </c>
    </row>
    <row r="5" spans="1:6" s="34" customFormat="1" ht="13" customHeight="1" x14ac:dyDescent="0.3">
      <c r="A5" s="318" t="s">
        <v>96</v>
      </c>
      <c r="B5" s="204"/>
      <c r="C5" s="206"/>
      <c r="D5" s="204"/>
      <c r="E5" s="204"/>
      <c r="F5" s="319"/>
    </row>
    <row r="6" spans="1:6" s="34" customFormat="1" ht="13" customHeight="1" x14ac:dyDescent="0.3">
      <c r="A6" s="333" t="s">
        <v>6</v>
      </c>
      <c r="B6" s="208">
        <v>22353</v>
      </c>
      <c r="C6" s="208">
        <v>17551</v>
      </c>
      <c r="D6" s="208">
        <v>11892</v>
      </c>
      <c r="E6" s="208">
        <v>11041</v>
      </c>
      <c r="F6" s="322"/>
    </row>
    <row r="7" spans="1:6" s="34" customFormat="1" ht="13" customHeight="1" x14ac:dyDescent="0.3">
      <c r="A7" s="333" t="s">
        <v>227</v>
      </c>
      <c r="B7" s="324" t="s">
        <v>0</v>
      </c>
      <c r="C7" s="324">
        <v>-0.21482575045855146</v>
      </c>
      <c r="D7" s="324">
        <v>-0.32243177026950032</v>
      </c>
      <c r="E7" s="324">
        <v>-7.1560713084426464E-2</v>
      </c>
      <c r="F7" s="325">
        <v>-0.20293941127082607</v>
      </c>
    </row>
    <row r="8" spans="1:6" s="34" customFormat="1" ht="13" customHeight="1" x14ac:dyDescent="0.3">
      <c r="A8" s="318" t="s">
        <v>97</v>
      </c>
      <c r="B8" s="204"/>
      <c r="C8" s="439"/>
      <c r="D8" s="204"/>
      <c r="E8" s="204"/>
      <c r="F8" s="319"/>
    </row>
    <row r="9" spans="1:6" s="34" customFormat="1" ht="13" customHeight="1" x14ac:dyDescent="0.3">
      <c r="A9" s="333" t="s">
        <v>6</v>
      </c>
      <c r="B9" s="208">
        <v>6884</v>
      </c>
      <c r="C9" s="440">
        <v>7656</v>
      </c>
      <c r="D9" s="208">
        <v>5258</v>
      </c>
      <c r="E9" s="208">
        <v>4568</v>
      </c>
      <c r="F9" s="322"/>
    </row>
    <row r="10" spans="1:6" s="34" customFormat="1" ht="13" customHeight="1" x14ac:dyDescent="0.3">
      <c r="A10" s="333" t="s">
        <v>227</v>
      </c>
      <c r="B10" s="324" t="s">
        <v>0</v>
      </c>
      <c r="C10" s="324">
        <v>0.11214410226612426</v>
      </c>
      <c r="D10" s="324">
        <v>-0.31321839080459768</v>
      </c>
      <c r="E10" s="324">
        <v>-0.13122860403195136</v>
      </c>
      <c r="F10" s="325">
        <v>-0.11076763085680826</v>
      </c>
    </row>
    <row r="11" spans="1:6" s="34" customFormat="1" ht="13" customHeight="1" x14ac:dyDescent="0.3">
      <c r="A11" s="318" t="s">
        <v>98</v>
      </c>
      <c r="B11" s="204"/>
      <c r="C11" s="439"/>
      <c r="D11" s="204"/>
      <c r="E11" s="204"/>
      <c r="F11" s="319"/>
    </row>
    <row r="12" spans="1:6" s="34" customFormat="1" ht="13" customHeight="1" x14ac:dyDescent="0.3">
      <c r="A12" s="333" t="s">
        <v>6</v>
      </c>
      <c r="B12" s="208">
        <v>2094</v>
      </c>
      <c r="C12" s="440">
        <v>1711</v>
      </c>
      <c r="D12" s="208">
        <v>1600</v>
      </c>
      <c r="E12" s="208">
        <v>1499</v>
      </c>
      <c r="F12" s="322"/>
    </row>
    <row r="13" spans="1:6" s="34" customFormat="1" ht="13" customHeight="1" x14ac:dyDescent="0.3">
      <c r="A13" s="333" t="s">
        <v>227</v>
      </c>
      <c r="B13" s="324" t="s">
        <v>0</v>
      </c>
      <c r="C13" s="324">
        <v>-0.18290353390639924</v>
      </c>
      <c r="D13" s="324">
        <v>-6.4874342489772086E-2</v>
      </c>
      <c r="E13" s="324">
        <v>-6.3124999999999987E-2</v>
      </c>
      <c r="F13" s="325">
        <v>-0.1036342921320571</v>
      </c>
    </row>
    <row r="14" spans="1:6" s="34" customFormat="1" ht="13" customHeight="1" x14ac:dyDescent="0.3">
      <c r="A14" s="318" t="s">
        <v>99</v>
      </c>
      <c r="B14" s="204"/>
      <c r="C14" s="439"/>
      <c r="D14" s="204"/>
      <c r="E14" s="204"/>
      <c r="F14" s="319"/>
    </row>
    <row r="15" spans="1:6" s="34" customFormat="1" ht="13" customHeight="1" x14ac:dyDescent="0.3">
      <c r="A15" s="333" t="s">
        <v>6</v>
      </c>
      <c r="B15" s="208">
        <v>13375</v>
      </c>
      <c r="C15" s="440">
        <v>8184</v>
      </c>
      <c r="D15" s="208">
        <v>5034</v>
      </c>
      <c r="E15" s="208">
        <v>4974</v>
      </c>
      <c r="F15" s="322"/>
    </row>
    <row r="16" spans="1:6" s="34" customFormat="1" ht="13" customHeight="1" x14ac:dyDescent="0.3">
      <c r="A16" s="437" t="s">
        <v>227</v>
      </c>
      <c r="B16" s="445" t="s">
        <v>100</v>
      </c>
      <c r="C16" s="329">
        <v>-0.38811214953271023</v>
      </c>
      <c r="D16" s="329">
        <v>-0.38489736070381231</v>
      </c>
      <c r="E16" s="329">
        <v>-1.1918951132300348E-2</v>
      </c>
      <c r="F16" s="330">
        <v>-0.26164282045627429</v>
      </c>
    </row>
    <row r="17" spans="1:5" ht="13" customHeight="1" x14ac:dyDescent="0.35">
      <c r="A17" s="1" t="s">
        <v>17</v>
      </c>
    </row>
    <row r="18" spans="1:5" ht="13" customHeight="1" x14ac:dyDescent="0.35">
      <c r="A18" s="541" t="s">
        <v>406</v>
      </c>
      <c r="B18" s="541"/>
      <c r="C18" s="541"/>
      <c r="D18" s="541"/>
      <c r="E18" s="541"/>
    </row>
  </sheetData>
  <mergeCells count="2">
    <mergeCell ref="A2:F2"/>
    <mergeCell ref="A18:E18"/>
  </mergeCells>
  <hyperlinks>
    <hyperlink ref="A2:F2" location="Índice!A1" display="Tabela 21 - Evolução de promotores externos em Portugal, por tipologia,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pageSetUpPr fitToPage="1"/>
  </sheetPr>
  <dimension ref="A1:O33"/>
  <sheetViews>
    <sheetView showGridLines="0" workbookViewId="0">
      <selection activeCell="H36" sqref="H36"/>
    </sheetView>
  </sheetViews>
  <sheetFormatPr defaultColWidth="9.1796875" defaultRowHeight="14.5" x14ac:dyDescent="0.35"/>
  <cols>
    <col min="1" max="1" width="31" style="2" customWidth="1"/>
    <col min="2" max="10" width="10.7265625" style="2" customWidth="1"/>
    <col min="11" max="16384" width="9.1796875" style="2"/>
  </cols>
  <sheetData>
    <row r="1" spans="1:15" s="34" customFormat="1" ht="13" customHeight="1" x14ac:dyDescent="0.3"/>
    <row r="2" spans="1:15" s="34" customFormat="1" ht="13" customHeight="1" x14ac:dyDescent="0.3">
      <c r="A2" s="547" t="s">
        <v>452</v>
      </c>
      <c r="B2" s="547"/>
      <c r="C2" s="547"/>
      <c r="D2" s="547"/>
      <c r="E2" s="547"/>
      <c r="F2" s="547"/>
      <c r="G2" s="547"/>
      <c r="H2" s="547"/>
      <c r="I2" s="547"/>
      <c r="J2" s="547"/>
      <c r="K2" s="547"/>
      <c r="L2" s="547"/>
      <c r="M2" s="547"/>
      <c r="N2" s="547"/>
      <c r="O2" s="547"/>
    </row>
    <row r="3" spans="1:15" s="34" customFormat="1" ht="13" customHeight="1" x14ac:dyDescent="0.3"/>
    <row r="4" spans="1:15" s="34" customFormat="1" ht="13" customHeight="1" x14ac:dyDescent="0.3">
      <c r="A4" s="446"/>
      <c r="B4" s="552" t="s">
        <v>6</v>
      </c>
      <c r="C4" s="553"/>
      <c r="D4" s="552" t="s">
        <v>11</v>
      </c>
      <c r="E4" s="553"/>
      <c r="F4" s="552" t="s">
        <v>12</v>
      </c>
      <c r="G4" s="553"/>
      <c r="H4" s="552" t="s">
        <v>13</v>
      </c>
      <c r="I4" s="553"/>
      <c r="J4" s="552" t="s">
        <v>3</v>
      </c>
      <c r="K4" s="553"/>
      <c r="L4" s="552" t="s">
        <v>4</v>
      </c>
      <c r="M4" s="553"/>
      <c r="N4" s="552" t="s">
        <v>5</v>
      </c>
      <c r="O4" s="553"/>
    </row>
    <row r="5" spans="1:15" s="34" customFormat="1" ht="13" customHeight="1" x14ac:dyDescent="0.3">
      <c r="A5" s="347" t="s">
        <v>101</v>
      </c>
      <c r="B5" s="447"/>
      <c r="C5" s="448"/>
      <c r="D5" s="447"/>
      <c r="E5" s="449"/>
      <c r="F5" s="447"/>
      <c r="G5" s="449"/>
      <c r="H5" s="447"/>
      <c r="I5" s="448"/>
      <c r="J5" s="447"/>
      <c r="K5" s="449"/>
      <c r="L5" s="447"/>
      <c r="M5" s="449"/>
      <c r="N5" s="447"/>
      <c r="O5" s="450"/>
    </row>
    <row r="6" spans="1:15" s="34" customFormat="1" ht="13" customHeight="1" x14ac:dyDescent="0.3">
      <c r="A6" s="352" t="s">
        <v>6</v>
      </c>
      <c r="B6" s="353">
        <v>3931</v>
      </c>
      <c r="C6" s="517">
        <v>1</v>
      </c>
      <c r="D6" s="353">
        <v>2723</v>
      </c>
      <c r="E6" s="354">
        <v>1</v>
      </c>
      <c r="F6" s="353">
        <v>911</v>
      </c>
      <c r="G6" s="354">
        <v>1.0000000000000002</v>
      </c>
      <c r="H6" s="353">
        <v>297</v>
      </c>
      <c r="I6" s="517">
        <v>0.99999999999999989</v>
      </c>
      <c r="J6" s="353">
        <v>2865</v>
      </c>
      <c r="K6" s="354">
        <v>0.99999999999999989</v>
      </c>
      <c r="L6" s="353">
        <v>979</v>
      </c>
      <c r="M6" s="354">
        <v>1</v>
      </c>
      <c r="N6" s="353">
        <v>87</v>
      </c>
      <c r="O6" s="355">
        <v>0.99999999999999978</v>
      </c>
    </row>
    <row r="7" spans="1:15" s="34" customFormat="1" ht="13" customHeight="1" x14ac:dyDescent="0.3">
      <c r="A7" s="347" t="s">
        <v>102</v>
      </c>
      <c r="B7" s="348"/>
      <c r="C7" s="518"/>
      <c r="D7" s="348"/>
      <c r="E7" s="350"/>
      <c r="F7" s="348"/>
      <c r="G7" s="350"/>
      <c r="H7" s="348"/>
      <c r="I7" s="518"/>
      <c r="J7" s="348"/>
      <c r="K7" s="350"/>
      <c r="L7" s="348"/>
      <c r="M7" s="350"/>
      <c r="N7" s="348"/>
      <c r="O7" s="351"/>
    </row>
    <row r="8" spans="1:15" s="34" customFormat="1" ht="13" customHeight="1" x14ac:dyDescent="0.3">
      <c r="A8" s="352" t="s">
        <v>103</v>
      </c>
      <c r="B8" s="353">
        <v>261</v>
      </c>
      <c r="C8" s="517">
        <v>6.6395319257186461E-2</v>
      </c>
      <c r="D8" s="353">
        <v>179</v>
      </c>
      <c r="E8" s="354">
        <v>6.5736320235034881E-2</v>
      </c>
      <c r="F8" s="353">
        <v>62</v>
      </c>
      <c r="G8" s="354">
        <v>6.8057080131723374E-2</v>
      </c>
      <c r="H8" s="353">
        <v>20</v>
      </c>
      <c r="I8" s="517">
        <v>6.7340067340067339E-2</v>
      </c>
      <c r="J8" s="353">
        <v>189</v>
      </c>
      <c r="K8" s="354">
        <v>6.5968586387434552E-2</v>
      </c>
      <c r="L8" s="353">
        <v>70</v>
      </c>
      <c r="M8" s="354">
        <v>7.1501532175689483E-2</v>
      </c>
      <c r="N8" s="353">
        <v>2</v>
      </c>
      <c r="O8" s="355">
        <v>2.2988505747126436E-2</v>
      </c>
    </row>
    <row r="9" spans="1:15" s="34" customFormat="1" ht="13" customHeight="1" x14ac:dyDescent="0.3">
      <c r="A9" s="352" t="s">
        <v>104</v>
      </c>
      <c r="B9" s="353">
        <v>72</v>
      </c>
      <c r="C9" s="517">
        <v>1.8315950139913509E-2</v>
      </c>
      <c r="D9" s="353">
        <v>40</v>
      </c>
      <c r="E9" s="354">
        <v>1.4689680499449137E-2</v>
      </c>
      <c r="F9" s="353">
        <v>30</v>
      </c>
      <c r="G9" s="354">
        <v>3.2930845225027441E-2</v>
      </c>
      <c r="H9" s="353">
        <v>2</v>
      </c>
      <c r="I9" s="517">
        <v>6.7340067340067337E-3</v>
      </c>
      <c r="J9" s="353">
        <v>61</v>
      </c>
      <c r="K9" s="354">
        <v>2.1291448516579405E-2</v>
      </c>
      <c r="L9" s="353">
        <v>11</v>
      </c>
      <c r="M9" s="354">
        <v>1.1235955056179775E-2</v>
      </c>
      <c r="N9" s="353">
        <v>0</v>
      </c>
      <c r="O9" s="355">
        <v>0</v>
      </c>
    </row>
    <row r="10" spans="1:15" s="34" customFormat="1" ht="13" customHeight="1" x14ac:dyDescent="0.3">
      <c r="A10" s="352" t="s">
        <v>105</v>
      </c>
      <c r="B10" s="353">
        <v>260</v>
      </c>
      <c r="C10" s="517">
        <v>6.6140931060798783E-2</v>
      </c>
      <c r="D10" s="353">
        <v>195</v>
      </c>
      <c r="E10" s="354">
        <v>7.1612192434814537E-2</v>
      </c>
      <c r="F10" s="353">
        <v>50</v>
      </c>
      <c r="G10" s="354">
        <v>5.4884742041712405E-2</v>
      </c>
      <c r="H10" s="353">
        <v>15</v>
      </c>
      <c r="I10" s="517">
        <v>5.0505050505050504E-2</v>
      </c>
      <c r="J10" s="353">
        <v>177</v>
      </c>
      <c r="K10" s="354">
        <v>6.1780104712041886E-2</v>
      </c>
      <c r="L10" s="353">
        <v>75</v>
      </c>
      <c r="M10" s="354">
        <v>7.6608784473953015E-2</v>
      </c>
      <c r="N10" s="353">
        <v>8</v>
      </c>
      <c r="O10" s="355">
        <v>9.1954022988505746E-2</v>
      </c>
    </row>
    <row r="11" spans="1:15" s="34" customFormat="1" ht="13" customHeight="1" x14ac:dyDescent="0.3">
      <c r="A11" s="352" t="s">
        <v>106</v>
      </c>
      <c r="B11" s="353">
        <v>71</v>
      </c>
      <c r="C11" s="517">
        <v>1.806156194352582E-2</v>
      </c>
      <c r="D11" s="353">
        <v>42</v>
      </c>
      <c r="E11" s="354">
        <v>1.5424164524421594E-2</v>
      </c>
      <c r="F11" s="353">
        <v>27</v>
      </c>
      <c r="G11" s="354">
        <v>2.9637760702524697E-2</v>
      </c>
      <c r="H11" s="353">
        <v>2</v>
      </c>
      <c r="I11" s="517">
        <v>6.7340067340067337E-3</v>
      </c>
      <c r="J11" s="353">
        <v>59</v>
      </c>
      <c r="K11" s="354">
        <v>2.0593368237347295E-2</v>
      </c>
      <c r="L11" s="353">
        <v>11</v>
      </c>
      <c r="M11" s="354">
        <v>1.1235955056179775E-2</v>
      </c>
      <c r="N11" s="353">
        <v>1</v>
      </c>
      <c r="O11" s="355">
        <v>1.1494252873563218E-2</v>
      </c>
    </row>
    <row r="12" spans="1:15" s="34" customFormat="1" ht="13" customHeight="1" x14ac:dyDescent="0.3">
      <c r="A12" s="352" t="s">
        <v>107</v>
      </c>
      <c r="B12" s="353">
        <v>82</v>
      </c>
      <c r="C12" s="517">
        <v>2.0859832103790384E-2</v>
      </c>
      <c r="D12" s="353">
        <v>54</v>
      </c>
      <c r="E12" s="354">
        <v>1.9831068674256335E-2</v>
      </c>
      <c r="F12" s="353">
        <v>23</v>
      </c>
      <c r="G12" s="354">
        <v>2.5246981339187707E-2</v>
      </c>
      <c r="H12" s="353">
        <v>5</v>
      </c>
      <c r="I12" s="517">
        <v>1.6835016835016835E-2</v>
      </c>
      <c r="J12" s="353">
        <v>66</v>
      </c>
      <c r="K12" s="354">
        <v>2.3036649214659685E-2</v>
      </c>
      <c r="L12" s="353">
        <v>16</v>
      </c>
      <c r="M12" s="354">
        <v>1.634320735444331E-2</v>
      </c>
      <c r="N12" s="353">
        <v>0</v>
      </c>
      <c r="O12" s="355">
        <v>0</v>
      </c>
    </row>
    <row r="13" spans="1:15" s="34" customFormat="1" ht="13" customHeight="1" x14ac:dyDescent="0.3">
      <c r="A13" s="352" t="s">
        <v>108</v>
      </c>
      <c r="B13" s="353">
        <v>167</v>
      </c>
      <c r="C13" s="517">
        <v>4.2482828796743831E-2</v>
      </c>
      <c r="D13" s="353">
        <v>98</v>
      </c>
      <c r="E13" s="354">
        <v>3.5989717223650387E-2</v>
      </c>
      <c r="F13" s="353">
        <v>58</v>
      </c>
      <c r="G13" s="354">
        <v>6.3666300768386391E-2</v>
      </c>
      <c r="H13" s="353">
        <v>11</v>
      </c>
      <c r="I13" s="517">
        <v>3.7037037037037035E-2</v>
      </c>
      <c r="J13" s="353">
        <v>132</v>
      </c>
      <c r="K13" s="354">
        <v>4.607329842931937E-2</v>
      </c>
      <c r="L13" s="353">
        <v>32</v>
      </c>
      <c r="M13" s="354">
        <v>3.268641470888662E-2</v>
      </c>
      <c r="N13" s="353">
        <v>3</v>
      </c>
      <c r="O13" s="355">
        <v>3.4482758620689655E-2</v>
      </c>
    </row>
    <row r="14" spans="1:15" s="34" customFormat="1" ht="13" customHeight="1" x14ac:dyDescent="0.3">
      <c r="A14" s="352" t="s">
        <v>109</v>
      </c>
      <c r="B14" s="353">
        <v>89</v>
      </c>
      <c r="C14" s="517">
        <v>2.2640549478504197E-2</v>
      </c>
      <c r="D14" s="353">
        <v>48</v>
      </c>
      <c r="E14" s="354">
        <v>1.7627616599338966E-2</v>
      </c>
      <c r="F14" s="353">
        <v>38</v>
      </c>
      <c r="G14" s="354">
        <v>4.1712403951701428E-2</v>
      </c>
      <c r="H14" s="353">
        <v>3</v>
      </c>
      <c r="I14" s="517">
        <v>1.0101010101010102E-2</v>
      </c>
      <c r="J14" s="353">
        <v>73</v>
      </c>
      <c r="K14" s="354">
        <v>2.5479930191972078E-2</v>
      </c>
      <c r="L14" s="353">
        <v>15</v>
      </c>
      <c r="M14" s="354">
        <v>1.5321756894790603E-2</v>
      </c>
      <c r="N14" s="353">
        <v>1</v>
      </c>
      <c r="O14" s="355">
        <v>1.1494252873563218E-2</v>
      </c>
    </row>
    <row r="15" spans="1:15" s="34" customFormat="1" ht="13" customHeight="1" x14ac:dyDescent="0.3">
      <c r="A15" s="352" t="s">
        <v>110</v>
      </c>
      <c r="B15" s="353">
        <v>206</v>
      </c>
      <c r="C15" s="517">
        <v>5.2403968455863648E-2</v>
      </c>
      <c r="D15" s="353">
        <v>128</v>
      </c>
      <c r="E15" s="354">
        <v>4.7006977598237236E-2</v>
      </c>
      <c r="F15" s="353">
        <v>65</v>
      </c>
      <c r="G15" s="354">
        <v>7.1350164654226125E-2</v>
      </c>
      <c r="H15" s="353">
        <v>13</v>
      </c>
      <c r="I15" s="517">
        <v>4.3771043771043773E-2</v>
      </c>
      <c r="J15" s="353">
        <v>157</v>
      </c>
      <c r="K15" s="354">
        <v>5.4799301919720766E-2</v>
      </c>
      <c r="L15" s="353">
        <v>47</v>
      </c>
      <c r="M15" s="354">
        <v>4.8008171603677222E-2</v>
      </c>
      <c r="N15" s="353">
        <v>2</v>
      </c>
      <c r="O15" s="355">
        <v>2.2988505747126436E-2</v>
      </c>
    </row>
    <row r="16" spans="1:15" s="34" customFormat="1" ht="13" customHeight="1" x14ac:dyDescent="0.3">
      <c r="A16" s="352" t="s">
        <v>111</v>
      </c>
      <c r="B16" s="353">
        <v>86</v>
      </c>
      <c r="C16" s="517">
        <v>2.1877384889341135E-2</v>
      </c>
      <c r="D16" s="353">
        <v>53</v>
      </c>
      <c r="E16" s="354">
        <v>1.9463826661770108E-2</v>
      </c>
      <c r="F16" s="353">
        <v>30</v>
      </c>
      <c r="G16" s="354">
        <v>3.2930845225027441E-2</v>
      </c>
      <c r="H16" s="353">
        <v>3</v>
      </c>
      <c r="I16" s="517">
        <v>1.0101010101010102E-2</v>
      </c>
      <c r="J16" s="353">
        <v>72</v>
      </c>
      <c r="K16" s="354">
        <v>2.5130890052356022E-2</v>
      </c>
      <c r="L16" s="353">
        <v>13</v>
      </c>
      <c r="M16" s="354">
        <v>1.3278855975485188E-2</v>
      </c>
      <c r="N16" s="353">
        <v>1</v>
      </c>
      <c r="O16" s="355">
        <v>1.1494252873563218E-2</v>
      </c>
    </row>
    <row r="17" spans="1:15" s="34" customFormat="1" ht="13" customHeight="1" x14ac:dyDescent="0.3">
      <c r="A17" s="352" t="s">
        <v>112</v>
      </c>
      <c r="B17" s="353">
        <v>205</v>
      </c>
      <c r="C17" s="517">
        <v>5.2149580259475962E-2</v>
      </c>
      <c r="D17" s="353">
        <v>121</v>
      </c>
      <c r="E17" s="354">
        <v>4.4436283510833639E-2</v>
      </c>
      <c r="F17" s="353">
        <v>69</v>
      </c>
      <c r="G17" s="354">
        <v>7.5740944017563122E-2</v>
      </c>
      <c r="H17" s="353">
        <v>15</v>
      </c>
      <c r="I17" s="517">
        <v>5.0505050505050504E-2</v>
      </c>
      <c r="J17" s="353">
        <v>164</v>
      </c>
      <c r="K17" s="354">
        <v>5.7242582897033156E-2</v>
      </c>
      <c r="L17" s="353">
        <v>40</v>
      </c>
      <c r="M17" s="354">
        <v>4.0858018386108273E-2</v>
      </c>
      <c r="N17" s="353">
        <v>1</v>
      </c>
      <c r="O17" s="355">
        <v>1.1494252873563218E-2</v>
      </c>
    </row>
    <row r="18" spans="1:15" s="34" customFormat="1" ht="13" customHeight="1" x14ac:dyDescent="0.3">
      <c r="A18" s="352" t="s">
        <v>113</v>
      </c>
      <c r="B18" s="353">
        <v>851</v>
      </c>
      <c r="C18" s="517">
        <v>0.21648435512592215</v>
      </c>
      <c r="D18" s="353">
        <v>632</v>
      </c>
      <c r="E18" s="354">
        <v>0.23209695189129637</v>
      </c>
      <c r="F18" s="353">
        <v>122</v>
      </c>
      <c r="G18" s="354">
        <v>0.13391877058177826</v>
      </c>
      <c r="H18" s="353">
        <v>97</v>
      </c>
      <c r="I18" s="517">
        <v>0.32659932659932661</v>
      </c>
      <c r="J18" s="353">
        <v>592</v>
      </c>
      <c r="K18" s="354">
        <v>0.20663176265270505</v>
      </c>
      <c r="L18" s="353">
        <v>221</v>
      </c>
      <c r="M18" s="354">
        <v>0.22574055158324821</v>
      </c>
      <c r="N18" s="353">
        <v>38</v>
      </c>
      <c r="O18" s="355">
        <v>0.43678160919540232</v>
      </c>
    </row>
    <row r="19" spans="1:15" s="34" customFormat="1" ht="13" customHeight="1" x14ac:dyDescent="0.3">
      <c r="A19" s="352" t="s">
        <v>114</v>
      </c>
      <c r="B19" s="353">
        <v>60</v>
      </c>
      <c r="C19" s="517">
        <v>1.5263291783261256E-2</v>
      </c>
      <c r="D19" s="353">
        <v>33</v>
      </c>
      <c r="E19" s="354">
        <v>1.2118986412045538E-2</v>
      </c>
      <c r="F19" s="353">
        <v>26</v>
      </c>
      <c r="G19" s="354">
        <v>2.8540065861690452E-2</v>
      </c>
      <c r="H19" s="353">
        <v>1</v>
      </c>
      <c r="I19" s="517">
        <v>3.3670033670033669E-3</v>
      </c>
      <c r="J19" s="353">
        <v>51</v>
      </c>
      <c r="K19" s="354">
        <v>1.7801047120418849E-2</v>
      </c>
      <c r="L19" s="353">
        <v>8</v>
      </c>
      <c r="M19" s="354">
        <v>8.171603677221655E-3</v>
      </c>
      <c r="N19" s="353">
        <v>1</v>
      </c>
      <c r="O19" s="355">
        <v>1.1494252873563218E-2</v>
      </c>
    </row>
    <row r="20" spans="1:15" s="34" customFormat="1" ht="13" customHeight="1" x14ac:dyDescent="0.3">
      <c r="A20" s="352" t="s">
        <v>115</v>
      </c>
      <c r="B20" s="353">
        <v>562</v>
      </c>
      <c r="C20" s="517">
        <v>0.14296616636988044</v>
      </c>
      <c r="D20" s="353">
        <v>410</v>
      </c>
      <c r="E20" s="354">
        <v>0.15056922511935367</v>
      </c>
      <c r="F20" s="353">
        <v>99</v>
      </c>
      <c r="G20" s="354">
        <v>0.10867178924259056</v>
      </c>
      <c r="H20" s="353">
        <v>53</v>
      </c>
      <c r="I20" s="517">
        <v>0.17845117845117844</v>
      </c>
      <c r="J20" s="353">
        <v>378</v>
      </c>
      <c r="K20" s="354">
        <v>0.1319371727748691</v>
      </c>
      <c r="L20" s="353">
        <v>166</v>
      </c>
      <c r="M20" s="354">
        <v>0.16956077630234934</v>
      </c>
      <c r="N20" s="353">
        <v>18</v>
      </c>
      <c r="O20" s="355">
        <v>0.20689655172413793</v>
      </c>
    </row>
    <row r="21" spans="1:15" s="34" customFormat="1" ht="13" customHeight="1" x14ac:dyDescent="0.3">
      <c r="A21" s="352" t="s">
        <v>116</v>
      </c>
      <c r="B21" s="353">
        <v>174</v>
      </c>
      <c r="C21" s="517">
        <v>4.4263546171457648E-2</v>
      </c>
      <c r="D21" s="353">
        <v>115</v>
      </c>
      <c r="E21" s="354">
        <v>4.2232831435916267E-2</v>
      </c>
      <c r="F21" s="353">
        <v>50</v>
      </c>
      <c r="G21" s="354">
        <v>5.4884742041712405E-2</v>
      </c>
      <c r="H21" s="353">
        <v>9</v>
      </c>
      <c r="I21" s="517">
        <v>3.0303030303030304E-2</v>
      </c>
      <c r="J21" s="353">
        <v>134</v>
      </c>
      <c r="K21" s="354">
        <v>4.6771378708551484E-2</v>
      </c>
      <c r="L21" s="353">
        <v>38</v>
      </c>
      <c r="M21" s="354">
        <v>3.8815117466802863E-2</v>
      </c>
      <c r="N21" s="353">
        <v>2</v>
      </c>
      <c r="O21" s="355">
        <v>2.2988505747126436E-2</v>
      </c>
    </row>
    <row r="22" spans="1:15" s="34" customFormat="1" ht="13" customHeight="1" x14ac:dyDescent="0.3">
      <c r="A22" s="352" t="s">
        <v>117</v>
      </c>
      <c r="B22" s="353">
        <v>235</v>
      </c>
      <c r="C22" s="517">
        <v>5.9781226151106585E-2</v>
      </c>
      <c r="D22" s="353">
        <v>176</v>
      </c>
      <c r="E22" s="354">
        <v>6.4634594197576209E-2</v>
      </c>
      <c r="F22" s="353">
        <v>40</v>
      </c>
      <c r="G22" s="354">
        <v>4.3907793633369926E-2</v>
      </c>
      <c r="H22" s="353">
        <v>19</v>
      </c>
      <c r="I22" s="517">
        <v>6.3973063973063973E-2</v>
      </c>
      <c r="J22" s="353">
        <v>173</v>
      </c>
      <c r="K22" s="354">
        <v>6.0383944153577659E-2</v>
      </c>
      <c r="L22" s="353">
        <v>60</v>
      </c>
      <c r="M22" s="354">
        <v>6.1287027579162413E-2</v>
      </c>
      <c r="N22" s="353">
        <v>2</v>
      </c>
      <c r="O22" s="355">
        <v>2.2988505747126436E-2</v>
      </c>
    </row>
    <row r="23" spans="1:15" s="34" customFormat="1" ht="13" customHeight="1" x14ac:dyDescent="0.3">
      <c r="A23" s="352" t="s">
        <v>118</v>
      </c>
      <c r="B23" s="353">
        <v>90</v>
      </c>
      <c r="C23" s="517">
        <v>2.2894937674891886E-2</v>
      </c>
      <c r="D23" s="353">
        <v>65</v>
      </c>
      <c r="E23" s="354">
        <v>2.3870730811604849E-2</v>
      </c>
      <c r="F23" s="353">
        <v>21</v>
      </c>
      <c r="G23" s="354">
        <v>2.3051591657519209E-2</v>
      </c>
      <c r="H23" s="353">
        <v>4</v>
      </c>
      <c r="I23" s="517">
        <v>1.3468013468013467E-2</v>
      </c>
      <c r="J23" s="353">
        <v>63</v>
      </c>
      <c r="K23" s="354">
        <v>2.1989528795811519E-2</v>
      </c>
      <c r="L23" s="353">
        <v>25</v>
      </c>
      <c r="M23" s="354">
        <v>2.5536261491317672E-2</v>
      </c>
      <c r="N23" s="353">
        <v>2</v>
      </c>
      <c r="O23" s="355">
        <v>2.2988505747126436E-2</v>
      </c>
    </row>
    <row r="24" spans="1:15" s="34" customFormat="1" ht="13" customHeight="1" x14ac:dyDescent="0.3">
      <c r="A24" s="352" t="s">
        <v>119</v>
      </c>
      <c r="B24" s="353">
        <v>95</v>
      </c>
      <c r="C24" s="517">
        <v>2.4166878656830322E-2</v>
      </c>
      <c r="D24" s="353">
        <v>63</v>
      </c>
      <c r="E24" s="354">
        <v>2.313624678663239E-2</v>
      </c>
      <c r="F24" s="353">
        <v>29</v>
      </c>
      <c r="G24" s="354">
        <v>3.1833150384193196E-2</v>
      </c>
      <c r="H24" s="353">
        <v>3</v>
      </c>
      <c r="I24" s="517">
        <v>1.0101010101010102E-2</v>
      </c>
      <c r="J24" s="353">
        <v>73</v>
      </c>
      <c r="K24" s="354">
        <v>2.5479930191972078E-2</v>
      </c>
      <c r="L24" s="353">
        <v>20</v>
      </c>
      <c r="M24" s="354">
        <v>2.0429009193054137E-2</v>
      </c>
      <c r="N24" s="353">
        <v>2</v>
      </c>
      <c r="O24" s="355">
        <v>2.2988505747126436E-2</v>
      </c>
    </row>
    <row r="25" spans="1:15" s="34" customFormat="1" ht="13" customHeight="1" x14ac:dyDescent="0.3">
      <c r="A25" s="352" t="s">
        <v>120</v>
      </c>
      <c r="B25" s="353">
        <v>156</v>
      </c>
      <c r="C25" s="517">
        <v>3.9684558636479267E-2</v>
      </c>
      <c r="D25" s="353">
        <v>101</v>
      </c>
      <c r="E25" s="354">
        <v>3.7091443261109074E-2</v>
      </c>
      <c r="F25" s="353">
        <v>50</v>
      </c>
      <c r="G25" s="354">
        <v>5.4884742041712405E-2</v>
      </c>
      <c r="H25" s="353">
        <v>5</v>
      </c>
      <c r="I25" s="517">
        <v>1.6835016835016835E-2</v>
      </c>
      <c r="J25" s="353">
        <v>117</v>
      </c>
      <c r="K25" s="354">
        <v>4.0837696335078534E-2</v>
      </c>
      <c r="L25" s="353">
        <v>37</v>
      </c>
      <c r="M25" s="354">
        <v>3.7793667007150152E-2</v>
      </c>
      <c r="N25" s="353">
        <v>2</v>
      </c>
      <c r="O25" s="355">
        <v>2.2988505747126436E-2</v>
      </c>
    </row>
    <row r="26" spans="1:15" s="34" customFormat="1" ht="13" customHeight="1" x14ac:dyDescent="0.3">
      <c r="A26" s="352" t="s">
        <v>121</v>
      </c>
      <c r="B26" s="353">
        <v>87</v>
      </c>
      <c r="C26" s="517">
        <v>2.2131773085728824E-2</v>
      </c>
      <c r="D26" s="353">
        <v>83</v>
      </c>
      <c r="E26" s="354">
        <v>3.048108703635696E-2</v>
      </c>
      <c r="F26" s="353">
        <v>2</v>
      </c>
      <c r="G26" s="354">
        <v>2.1953896816684962E-3</v>
      </c>
      <c r="H26" s="353">
        <v>2</v>
      </c>
      <c r="I26" s="517">
        <v>6.7340067340067337E-3</v>
      </c>
      <c r="J26" s="353">
        <v>50</v>
      </c>
      <c r="K26" s="354">
        <v>1.7452006980802792E-2</v>
      </c>
      <c r="L26" s="353">
        <v>37</v>
      </c>
      <c r="M26" s="354">
        <v>3.7793667007150152E-2</v>
      </c>
      <c r="N26" s="353">
        <v>0</v>
      </c>
      <c r="O26" s="355">
        <v>0</v>
      </c>
    </row>
    <row r="27" spans="1:15" s="34" customFormat="1" ht="13" customHeight="1" x14ac:dyDescent="0.3">
      <c r="A27" s="352" t="s">
        <v>122</v>
      </c>
      <c r="B27" s="353">
        <v>26</v>
      </c>
      <c r="C27" s="517">
        <v>6.6140931060798781E-3</v>
      </c>
      <c r="D27" s="353">
        <v>18</v>
      </c>
      <c r="E27" s="354">
        <v>6.6103562247521114E-3</v>
      </c>
      <c r="F27" s="353">
        <v>5</v>
      </c>
      <c r="G27" s="354">
        <v>5.4884742041712408E-3</v>
      </c>
      <c r="H27" s="353">
        <v>3</v>
      </c>
      <c r="I27" s="517">
        <v>1.0101010101010102E-2</v>
      </c>
      <c r="J27" s="353">
        <v>19</v>
      </c>
      <c r="K27" s="354">
        <v>6.6317626527050613E-3</v>
      </c>
      <c r="L27" s="353">
        <v>7</v>
      </c>
      <c r="M27" s="354">
        <v>7.1501532175689483E-3</v>
      </c>
      <c r="N27" s="353">
        <v>0</v>
      </c>
      <c r="O27" s="355">
        <v>0</v>
      </c>
    </row>
    <row r="28" spans="1:15" s="34" customFormat="1" ht="13" customHeight="1" x14ac:dyDescent="0.3">
      <c r="A28" s="352" t="s">
        <v>123</v>
      </c>
      <c r="B28" s="353">
        <v>25</v>
      </c>
      <c r="C28" s="517">
        <v>6.3597049096921904E-3</v>
      </c>
      <c r="D28" s="353">
        <v>21</v>
      </c>
      <c r="E28" s="354">
        <v>7.7120822622107968E-3</v>
      </c>
      <c r="F28" s="353">
        <v>2</v>
      </c>
      <c r="G28" s="354">
        <v>2.1953896816684962E-3</v>
      </c>
      <c r="H28" s="353">
        <v>2</v>
      </c>
      <c r="I28" s="517">
        <v>6.7340067340067337E-3</v>
      </c>
      <c r="J28" s="353">
        <v>17</v>
      </c>
      <c r="K28" s="354">
        <v>5.9336823734729496E-3</v>
      </c>
      <c r="L28" s="353">
        <v>8</v>
      </c>
      <c r="M28" s="354">
        <v>8.171603677221655E-3</v>
      </c>
      <c r="N28" s="353">
        <v>0</v>
      </c>
      <c r="O28" s="355">
        <v>0</v>
      </c>
    </row>
    <row r="29" spans="1:15" s="34" customFormat="1" ht="13" customHeight="1" x14ac:dyDescent="0.3">
      <c r="A29" s="352" t="s">
        <v>124</v>
      </c>
      <c r="B29" s="353">
        <v>67</v>
      </c>
      <c r="C29" s="517">
        <v>1.7044009157975069E-2</v>
      </c>
      <c r="D29" s="353">
        <v>44</v>
      </c>
      <c r="E29" s="354">
        <v>1.6158648549394052E-2</v>
      </c>
      <c r="F29" s="353">
        <v>13</v>
      </c>
      <c r="G29" s="354">
        <v>1.4270032930845226E-2</v>
      </c>
      <c r="H29" s="353">
        <v>10</v>
      </c>
      <c r="I29" s="517">
        <v>3.3670033670033669E-2</v>
      </c>
      <c r="J29" s="353">
        <v>45</v>
      </c>
      <c r="K29" s="354">
        <v>1.5706806282722512E-2</v>
      </c>
      <c r="L29" s="353">
        <v>21</v>
      </c>
      <c r="M29" s="354">
        <v>2.1450459652706845E-2</v>
      </c>
      <c r="N29" s="353">
        <v>1</v>
      </c>
      <c r="O29" s="355">
        <v>1.1494252873563218E-2</v>
      </c>
    </row>
    <row r="30" spans="1:15" s="34" customFormat="1" ht="13" customHeight="1" x14ac:dyDescent="0.3">
      <c r="A30" s="453" t="s">
        <v>318</v>
      </c>
      <c r="B30" s="364">
        <v>4</v>
      </c>
      <c r="C30" s="519">
        <v>1.0175527855507504E-3</v>
      </c>
      <c r="D30" s="364">
        <v>4</v>
      </c>
      <c r="E30" s="365">
        <v>1.4689680499449136E-3</v>
      </c>
      <c r="F30" s="364">
        <v>0</v>
      </c>
      <c r="G30" s="365">
        <v>0</v>
      </c>
      <c r="H30" s="364">
        <v>0</v>
      </c>
      <c r="I30" s="519">
        <v>0</v>
      </c>
      <c r="J30" s="364">
        <v>3</v>
      </c>
      <c r="K30" s="365">
        <v>1.0471204188481676E-3</v>
      </c>
      <c r="L30" s="364">
        <v>1</v>
      </c>
      <c r="M30" s="365">
        <v>1.0214504596527069E-3</v>
      </c>
      <c r="N30" s="364">
        <v>0</v>
      </c>
      <c r="O30" s="366">
        <v>0</v>
      </c>
    </row>
    <row r="31" spans="1:15" ht="13" customHeight="1" x14ac:dyDescent="0.35">
      <c r="A31" s="520" t="s">
        <v>17</v>
      </c>
      <c r="B31" s="521"/>
      <c r="C31" s="521"/>
      <c r="D31" s="521"/>
      <c r="E31" s="521"/>
      <c r="F31" s="521"/>
      <c r="G31" s="521"/>
      <c r="H31" s="521"/>
      <c r="I31" s="521"/>
      <c r="J31" s="521"/>
      <c r="K31" s="521"/>
      <c r="L31" s="521"/>
      <c r="M31" s="521"/>
      <c r="N31" s="521"/>
      <c r="O31" s="521"/>
    </row>
    <row r="32" spans="1:15" ht="13" customHeight="1" x14ac:dyDescent="0.35">
      <c r="A32" s="541" t="s">
        <v>406</v>
      </c>
      <c r="B32" s="541"/>
      <c r="C32" s="541"/>
      <c r="D32" s="541"/>
      <c r="E32" s="541"/>
    </row>
    <row r="33" spans="1:1" s="1" customFormat="1" ht="10.5" x14ac:dyDescent="0.25">
      <c r="A33" s="5"/>
    </row>
  </sheetData>
  <mergeCells count="9">
    <mergeCell ref="A2:O2"/>
    <mergeCell ref="J4:K4"/>
    <mergeCell ref="L4:M4"/>
    <mergeCell ref="N4:O4"/>
    <mergeCell ref="A32:E32"/>
    <mergeCell ref="B4:C4"/>
    <mergeCell ref="D4:E4"/>
    <mergeCell ref="F4:G4"/>
    <mergeCell ref="H4:I4"/>
  </mergeCells>
  <hyperlinks>
    <hyperlink ref="A2:O2" location="Índice!A1" display="Tabela 22 - Número de balcões por distrito, por dimensão origem/forma de representação legal, a 31 de dezembro de 2017 (1)"/>
  </hyperlinks>
  <pageMargins left="0.70866141732283472" right="0.70866141732283472" top="0.74803149606299213" bottom="0.74803149606299213" header="0.31496062992125984" footer="0.31496062992125984"/>
  <pageSetup paperSize="9" scale="76" orientation="landscape" verticalDpi="36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workbookViewId="0">
      <selection activeCell="H14" sqref="H14"/>
    </sheetView>
  </sheetViews>
  <sheetFormatPr defaultColWidth="9.1796875" defaultRowHeight="14.5" x14ac:dyDescent="0.35"/>
  <cols>
    <col min="1" max="1" width="31" style="2" customWidth="1"/>
    <col min="2" max="9" width="10.7265625" style="2" customWidth="1"/>
    <col min="10" max="16384" width="9.1796875" style="2"/>
  </cols>
  <sheetData>
    <row r="1" spans="1:12" s="34" customFormat="1" ht="13" customHeight="1" x14ac:dyDescent="0.3"/>
    <row r="2" spans="1:12" s="34" customFormat="1" ht="13" customHeight="1" x14ac:dyDescent="0.3">
      <c r="A2" s="547" t="s">
        <v>352</v>
      </c>
      <c r="B2" s="547"/>
      <c r="C2" s="547"/>
      <c r="D2" s="547"/>
      <c r="E2" s="547"/>
      <c r="F2" s="547"/>
      <c r="G2" s="547"/>
      <c r="H2" s="547"/>
      <c r="I2" s="547"/>
    </row>
    <row r="3" spans="1:12" s="34" customFormat="1" ht="13" customHeight="1" x14ac:dyDescent="0.3"/>
    <row r="4" spans="1:12" s="34" customFormat="1" ht="13" customHeight="1" x14ac:dyDescent="0.3">
      <c r="A4" s="346"/>
      <c r="B4" s="552">
        <v>2016</v>
      </c>
      <c r="C4" s="553"/>
      <c r="D4" s="552">
        <v>2017</v>
      </c>
      <c r="E4" s="553"/>
      <c r="F4" s="552">
        <v>2018</v>
      </c>
      <c r="G4" s="553"/>
      <c r="H4" s="552">
        <v>2019</v>
      </c>
      <c r="I4" s="555"/>
    </row>
    <row r="5" spans="1:12" s="34" customFormat="1" ht="13" customHeight="1" x14ac:dyDescent="0.3">
      <c r="A5" s="347" t="s">
        <v>101</v>
      </c>
      <c r="B5" s="447"/>
      <c r="C5" s="454"/>
      <c r="D5" s="447"/>
      <c r="E5" s="449"/>
      <c r="F5" s="447"/>
      <c r="G5" s="449"/>
      <c r="H5" s="447"/>
      <c r="I5" s="455"/>
    </row>
    <row r="6" spans="1:12" s="34" customFormat="1" ht="13" customHeight="1" x14ac:dyDescent="0.3">
      <c r="A6" s="352" t="s">
        <v>6</v>
      </c>
      <c r="B6" s="370">
        <v>4650</v>
      </c>
      <c r="C6" s="354">
        <v>1</v>
      </c>
      <c r="D6" s="353">
        <v>4326</v>
      </c>
      <c r="E6" s="354">
        <v>1</v>
      </c>
      <c r="F6" s="353">
        <v>4033</v>
      </c>
      <c r="G6" s="354">
        <v>1</v>
      </c>
      <c r="H6" s="353">
        <v>3931</v>
      </c>
      <c r="I6" s="355">
        <v>1</v>
      </c>
      <c r="J6" s="596"/>
      <c r="K6" s="596"/>
    </row>
    <row r="7" spans="1:12" s="34" customFormat="1" ht="13" customHeight="1" x14ac:dyDescent="0.3">
      <c r="A7" s="347" t="s">
        <v>102</v>
      </c>
      <c r="B7" s="447"/>
      <c r="C7" s="350"/>
      <c r="D7" s="348"/>
      <c r="E7" s="350"/>
      <c r="F7" s="348"/>
      <c r="G7" s="350"/>
      <c r="H7" s="348"/>
      <c r="I7" s="351"/>
      <c r="K7" s="34">
        <v>4032</v>
      </c>
    </row>
    <row r="8" spans="1:12" s="34" customFormat="1" ht="13" customHeight="1" x14ac:dyDescent="0.3">
      <c r="A8" s="352" t="s">
        <v>103</v>
      </c>
      <c r="B8" s="370">
        <v>310</v>
      </c>
      <c r="C8" s="354">
        <v>6.7666666666666667E-2</v>
      </c>
      <c r="D8" s="353">
        <v>287</v>
      </c>
      <c r="E8" s="354">
        <v>6.6343042071197414E-2</v>
      </c>
      <c r="F8" s="353">
        <v>268</v>
      </c>
      <c r="G8" s="354">
        <v>6.6451772873791226E-2</v>
      </c>
      <c r="H8" s="353">
        <v>261</v>
      </c>
      <c r="I8" s="355">
        <v>6.6395319257186461E-2</v>
      </c>
      <c r="K8" s="34">
        <f>3931-4</f>
        <v>3927</v>
      </c>
      <c r="L8" s="34">
        <f>+K8-K7</f>
        <v>-105</v>
      </c>
    </row>
    <row r="9" spans="1:12" s="34" customFormat="1" ht="13" customHeight="1" x14ac:dyDescent="0.3">
      <c r="A9" s="352" t="s">
        <v>104</v>
      </c>
      <c r="B9" s="370">
        <v>78</v>
      </c>
      <c r="C9" s="354">
        <v>1.6774193548387096E-2</v>
      </c>
      <c r="D9" s="353">
        <v>76</v>
      </c>
      <c r="E9" s="354">
        <v>1.756819232547388E-2</v>
      </c>
      <c r="F9" s="353">
        <v>71</v>
      </c>
      <c r="G9" s="354">
        <v>1.760476072402678E-2</v>
      </c>
      <c r="H9" s="353">
        <v>72</v>
      </c>
      <c r="I9" s="355">
        <v>1.8315950139913509E-2</v>
      </c>
    </row>
    <row r="10" spans="1:12" s="34" customFormat="1" ht="13" customHeight="1" x14ac:dyDescent="0.3">
      <c r="A10" s="352" t="s">
        <v>105</v>
      </c>
      <c r="B10" s="370">
        <v>303</v>
      </c>
      <c r="C10" s="354">
        <v>6.5161290322580639E-2</v>
      </c>
      <c r="D10" s="353">
        <v>280</v>
      </c>
      <c r="E10" s="354">
        <v>6.4724919093851127E-2</v>
      </c>
      <c r="F10" s="353">
        <v>259</v>
      </c>
      <c r="G10" s="354">
        <v>6.4220183486238536E-2</v>
      </c>
      <c r="H10" s="353">
        <v>260</v>
      </c>
      <c r="I10" s="355">
        <v>6.6140931060798783E-2</v>
      </c>
    </row>
    <row r="11" spans="1:12" s="34" customFormat="1" ht="13" customHeight="1" x14ac:dyDescent="0.3">
      <c r="A11" s="352" t="s">
        <v>106</v>
      </c>
      <c r="B11" s="370">
        <v>80</v>
      </c>
      <c r="C11" s="354">
        <v>1.7204301075268817E-2</v>
      </c>
      <c r="D11" s="353">
        <v>74</v>
      </c>
      <c r="E11" s="354">
        <v>1.7105871474803514E-2</v>
      </c>
      <c r="F11" s="353">
        <v>70</v>
      </c>
      <c r="G11" s="354">
        <v>1.7356806347632037E-2</v>
      </c>
      <c r="H11" s="353">
        <v>71</v>
      </c>
      <c r="I11" s="355">
        <v>1.806156194352582E-2</v>
      </c>
    </row>
    <row r="12" spans="1:12" s="34" customFormat="1" ht="13" customHeight="1" x14ac:dyDescent="0.3">
      <c r="A12" s="352" t="s">
        <v>107</v>
      </c>
      <c r="B12" s="370">
        <v>94</v>
      </c>
      <c r="C12" s="354">
        <v>2.0215053763440859E-2</v>
      </c>
      <c r="D12" s="353">
        <v>87</v>
      </c>
      <c r="E12" s="354">
        <v>2.0110957004160889E-2</v>
      </c>
      <c r="F12" s="353">
        <v>80</v>
      </c>
      <c r="G12" s="354">
        <v>1.983635011157947E-2</v>
      </c>
      <c r="H12" s="353">
        <v>82</v>
      </c>
      <c r="I12" s="355">
        <v>2.0859832103790384E-2</v>
      </c>
    </row>
    <row r="13" spans="1:12" s="34" customFormat="1" ht="13" customHeight="1" x14ac:dyDescent="0.3">
      <c r="A13" s="352" t="s">
        <v>108</v>
      </c>
      <c r="B13" s="370">
        <v>208</v>
      </c>
      <c r="C13" s="354">
        <v>4.4731182795698925E-2</v>
      </c>
      <c r="D13" s="353">
        <v>191</v>
      </c>
      <c r="E13" s="354">
        <v>4.4151641239019879E-2</v>
      </c>
      <c r="F13" s="353">
        <v>174</v>
      </c>
      <c r="G13" s="354">
        <v>4.3144061492685348E-2</v>
      </c>
      <c r="H13" s="353">
        <v>167</v>
      </c>
      <c r="I13" s="355">
        <v>4.2482828796743831E-2</v>
      </c>
    </row>
    <row r="14" spans="1:12" s="34" customFormat="1" ht="13" customHeight="1" x14ac:dyDescent="0.3">
      <c r="A14" s="352" t="s">
        <v>109</v>
      </c>
      <c r="B14" s="370">
        <v>100</v>
      </c>
      <c r="C14" s="354">
        <v>2.1505376344086023E-2</v>
      </c>
      <c r="D14" s="353">
        <v>99</v>
      </c>
      <c r="E14" s="354">
        <v>2.2884882108183079E-2</v>
      </c>
      <c r="F14" s="353">
        <v>94</v>
      </c>
      <c r="G14" s="354">
        <v>2.3307711381105878E-2</v>
      </c>
      <c r="H14" s="353">
        <v>89</v>
      </c>
      <c r="I14" s="355">
        <v>2.2640549478504197E-2</v>
      </c>
    </row>
    <row r="15" spans="1:12" s="34" customFormat="1" ht="13" customHeight="1" x14ac:dyDescent="0.3">
      <c r="A15" s="352" t="s">
        <v>110</v>
      </c>
      <c r="B15" s="370">
        <v>243</v>
      </c>
      <c r="C15" s="354">
        <v>5.2258064516129035E-2</v>
      </c>
      <c r="D15" s="353">
        <v>229</v>
      </c>
      <c r="E15" s="354">
        <v>5.2935737401756819E-2</v>
      </c>
      <c r="F15" s="353">
        <v>215</v>
      </c>
      <c r="G15" s="354">
        <v>5.3310190924869827E-2</v>
      </c>
      <c r="H15" s="353">
        <v>206</v>
      </c>
      <c r="I15" s="355">
        <v>5.2403968455863648E-2</v>
      </c>
    </row>
    <row r="16" spans="1:12" s="34" customFormat="1" ht="13" customHeight="1" x14ac:dyDescent="0.3">
      <c r="A16" s="352" t="s">
        <v>111</v>
      </c>
      <c r="B16" s="370">
        <v>92</v>
      </c>
      <c r="C16" s="354">
        <v>1.9784946236559142E-2</v>
      </c>
      <c r="D16" s="353">
        <v>86</v>
      </c>
      <c r="E16" s="354">
        <v>1.9879796578825704E-2</v>
      </c>
      <c r="F16" s="353">
        <v>85</v>
      </c>
      <c r="G16" s="354">
        <v>2.1076121993553187E-2</v>
      </c>
      <c r="H16" s="353">
        <v>86</v>
      </c>
      <c r="I16" s="355">
        <v>2.1877384889341135E-2</v>
      </c>
    </row>
    <row r="17" spans="1:10" s="34" customFormat="1" ht="13" customHeight="1" x14ac:dyDescent="0.3">
      <c r="A17" s="352" t="s">
        <v>112</v>
      </c>
      <c r="B17" s="370">
        <v>241</v>
      </c>
      <c r="C17" s="354">
        <v>5.182795698924731E-2</v>
      </c>
      <c r="D17" s="353">
        <v>230</v>
      </c>
      <c r="E17" s="354">
        <v>5.4166897827092005E-2</v>
      </c>
      <c r="F17" s="353">
        <v>214</v>
      </c>
      <c r="G17" s="354">
        <v>5.3062236548475084E-2</v>
      </c>
      <c r="H17" s="353">
        <v>205</v>
      </c>
      <c r="I17" s="355">
        <v>5.2149580259475962E-2</v>
      </c>
    </row>
    <row r="18" spans="1:10" s="34" customFormat="1" ht="13" customHeight="1" x14ac:dyDescent="0.3">
      <c r="A18" s="352" t="s">
        <v>113</v>
      </c>
      <c r="B18" s="370">
        <v>1050</v>
      </c>
      <c r="C18" s="354">
        <v>0.22580645161290322</v>
      </c>
      <c r="D18" s="353">
        <v>973</v>
      </c>
      <c r="E18" s="354">
        <v>0.22491909385113268</v>
      </c>
      <c r="F18" s="353">
        <v>888</v>
      </c>
      <c r="G18" s="354">
        <v>0.22018348623853212</v>
      </c>
      <c r="H18" s="353">
        <v>851</v>
      </c>
      <c r="I18" s="355">
        <v>0.21648435512592215</v>
      </c>
      <c r="J18" s="596"/>
    </row>
    <row r="19" spans="1:10" s="34" customFormat="1" ht="13" customHeight="1" x14ac:dyDescent="0.3">
      <c r="A19" s="352" t="s">
        <v>114</v>
      </c>
      <c r="B19" s="370">
        <v>68</v>
      </c>
      <c r="C19" s="354">
        <v>1.4623655913978495E-2</v>
      </c>
      <c r="D19" s="353">
        <v>67</v>
      </c>
      <c r="E19" s="354">
        <v>1.5487748497457236E-2</v>
      </c>
      <c r="F19" s="353">
        <v>65</v>
      </c>
      <c r="G19" s="354">
        <v>1.611703446565832E-2</v>
      </c>
      <c r="H19" s="353">
        <v>60</v>
      </c>
      <c r="I19" s="355">
        <v>1.5263291783261256E-2</v>
      </c>
    </row>
    <row r="20" spans="1:10" s="34" customFormat="1" ht="13" customHeight="1" x14ac:dyDescent="0.3">
      <c r="A20" s="352" t="s">
        <v>115</v>
      </c>
      <c r="B20" s="370">
        <v>683</v>
      </c>
      <c r="C20" s="354">
        <v>0.14688172043010753</v>
      </c>
      <c r="D20" s="353">
        <v>627</v>
      </c>
      <c r="E20" s="354">
        <v>0.14493758668515949</v>
      </c>
      <c r="F20" s="353">
        <v>581</v>
      </c>
      <c r="G20" s="354">
        <v>0.1440614926853459</v>
      </c>
      <c r="H20" s="353">
        <v>562</v>
      </c>
      <c r="I20" s="355">
        <v>0.14296616636988044</v>
      </c>
      <c r="J20" s="596"/>
    </row>
    <row r="21" spans="1:10" s="34" customFormat="1" ht="13" customHeight="1" x14ac:dyDescent="0.3">
      <c r="A21" s="352" t="s">
        <v>116</v>
      </c>
      <c r="B21" s="370">
        <v>201</v>
      </c>
      <c r="C21" s="354">
        <v>4.3225806451612905E-2</v>
      </c>
      <c r="D21" s="353">
        <v>192</v>
      </c>
      <c r="E21" s="354">
        <v>4.4382801664355064E-2</v>
      </c>
      <c r="F21" s="353">
        <v>177</v>
      </c>
      <c r="G21" s="354">
        <v>4.3887924621869578E-2</v>
      </c>
      <c r="H21" s="353">
        <v>174</v>
      </c>
      <c r="I21" s="355">
        <v>4.4263546171457648E-2</v>
      </c>
    </row>
    <row r="22" spans="1:10" s="34" customFormat="1" ht="13" customHeight="1" x14ac:dyDescent="0.3">
      <c r="A22" s="352" t="s">
        <v>117</v>
      </c>
      <c r="B22" s="370">
        <v>279</v>
      </c>
      <c r="C22" s="354">
        <v>0.06</v>
      </c>
      <c r="D22" s="353">
        <v>257</v>
      </c>
      <c r="E22" s="354">
        <v>5.9408229311141932E-2</v>
      </c>
      <c r="F22" s="353">
        <v>247</v>
      </c>
      <c r="G22" s="354">
        <v>6.1244730969501615E-2</v>
      </c>
      <c r="H22" s="353">
        <v>235</v>
      </c>
      <c r="I22" s="355">
        <v>5.9781226151106585E-2</v>
      </c>
    </row>
    <row r="23" spans="1:10" s="34" customFormat="1" ht="13" customHeight="1" x14ac:dyDescent="0.3">
      <c r="A23" s="352" t="s">
        <v>118</v>
      </c>
      <c r="B23" s="370">
        <v>105</v>
      </c>
      <c r="C23" s="354">
        <v>2.2580645161290321E-2</v>
      </c>
      <c r="D23" s="353">
        <v>95</v>
      </c>
      <c r="E23" s="354">
        <v>2.1960240406842347E-2</v>
      </c>
      <c r="F23" s="353">
        <v>88</v>
      </c>
      <c r="G23" s="354">
        <v>2.1819985122737418E-2</v>
      </c>
      <c r="H23" s="353">
        <v>90</v>
      </c>
      <c r="I23" s="355">
        <v>2.2894937674891886E-2</v>
      </c>
    </row>
    <row r="24" spans="1:10" s="34" customFormat="1" ht="13" customHeight="1" x14ac:dyDescent="0.3">
      <c r="A24" s="352" t="s">
        <v>119</v>
      </c>
      <c r="B24" s="370">
        <v>106</v>
      </c>
      <c r="C24" s="354">
        <v>2.2795698924731184E-2</v>
      </c>
      <c r="D24" s="353">
        <v>97</v>
      </c>
      <c r="E24" s="354">
        <v>2.2422561257512713E-2</v>
      </c>
      <c r="F24" s="353">
        <v>93</v>
      </c>
      <c r="G24" s="354">
        <v>2.3059757004711134E-2</v>
      </c>
      <c r="H24" s="353">
        <v>95</v>
      </c>
      <c r="I24" s="355">
        <v>2.4166878656830322E-2</v>
      </c>
    </row>
    <row r="25" spans="1:10" s="34" customFormat="1" ht="13" customHeight="1" x14ac:dyDescent="0.3">
      <c r="A25" s="352" t="s">
        <v>120</v>
      </c>
      <c r="B25" s="370">
        <v>172</v>
      </c>
      <c r="C25" s="354">
        <v>3.6989247311827955E-2</v>
      </c>
      <c r="D25" s="353">
        <v>164</v>
      </c>
      <c r="E25" s="354">
        <v>3.7910309754969951E-2</v>
      </c>
      <c r="F25" s="353">
        <v>156</v>
      </c>
      <c r="G25" s="354">
        <v>3.8680882717579967E-2</v>
      </c>
      <c r="H25" s="353">
        <v>156</v>
      </c>
      <c r="I25" s="355">
        <v>3.9684558636479267E-2</v>
      </c>
    </row>
    <row r="26" spans="1:10" s="34" customFormat="1" ht="13" customHeight="1" x14ac:dyDescent="0.3">
      <c r="A26" s="352" t="s">
        <v>121</v>
      </c>
      <c r="B26" s="370">
        <v>107</v>
      </c>
      <c r="C26" s="354">
        <v>2.3010752688172043E-2</v>
      </c>
      <c r="D26" s="353">
        <v>95</v>
      </c>
      <c r="E26" s="354">
        <v>2.1960240406842347E-2</v>
      </c>
      <c r="F26" s="353">
        <v>89</v>
      </c>
      <c r="G26" s="354">
        <v>2.2067939499132161E-2</v>
      </c>
      <c r="H26" s="353">
        <v>87</v>
      </c>
      <c r="I26" s="355">
        <v>2.2131773085728824E-2</v>
      </c>
    </row>
    <row r="27" spans="1:10" s="34" customFormat="1" ht="13" customHeight="1" x14ac:dyDescent="0.3">
      <c r="A27" s="352" t="s">
        <v>122</v>
      </c>
      <c r="B27" s="370">
        <v>28</v>
      </c>
      <c r="C27" s="354">
        <v>6.021505376344086E-3</v>
      </c>
      <c r="D27" s="353">
        <v>26</v>
      </c>
      <c r="E27" s="354">
        <v>6.0101710587147483E-3</v>
      </c>
      <c r="F27" s="353">
        <v>26</v>
      </c>
      <c r="G27" s="354">
        <v>6.4468137862633279E-3</v>
      </c>
      <c r="H27" s="353">
        <v>26</v>
      </c>
      <c r="I27" s="355">
        <v>6.6140931060798781E-3</v>
      </c>
    </row>
    <row r="28" spans="1:10" s="34" customFormat="1" ht="13" customHeight="1" x14ac:dyDescent="0.3">
      <c r="A28" s="352" t="s">
        <v>123</v>
      </c>
      <c r="B28" s="370">
        <v>25</v>
      </c>
      <c r="C28" s="354">
        <v>5.3763440860215058E-3</v>
      </c>
      <c r="D28" s="353">
        <v>25</v>
      </c>
      <c r="E28" s="354">
        <v>5.7790106333795652E-3</v>
      </c>
      <c r="F28" s="353">
        <v>25</v>
      </c>
      <c r="G28" s="354">
        <v>6.1988594098685845E-3</v>
      </c>
      <c r="H28" s="353">
        <v>25</v>
      </c>
      <c r="I28" s="355">
        <v>6.3597049096921904E-3</v>
      </c>
    </row>
    <row r="29" spans="1:10" s="34" customFormat="1" ht="13" customHeight="1" x14ac:dyDescent="0.3">
      <c r="A29" s="352" t="s">
        <v>124</v>
      </c>
      <c r="B29" s="370">
        <v>77</v>
      </c>
      <c r="C29" s="354">
        <v>1.6559139784946237E-2</v>
      </c>
      <c r="D29" s="353">
        <v>69</v>
      </c>
      <c r="E29" s="354">
        <v>1.59500693481276E-2</v>
      </c>
      <c r="F29" s="353">
        <v>67</v>
      </c>
      <c r="G29" s="354">
        <v>1.6612943218447807E-2</v>
      </c>
      <c r="H29" s="353">
        <v>67</v>
      </c>
      <c r="I29" s="355">
        <v>1.7044009157975069E-2</v>
      </c>
    </row>
    <row r="30" spans="1:10" s="34" customFormat="1" ht="13" customHeight="1" x14ac:dyDescent="0.3">
      <c r="A30" s="453" t="s">
        <v>319</v>
      </c>
      <c r="B30" s="375">
        <v>0</v>
      </c>
      <c r="C30" s="375">
        <v>0</v>
      </c>
      <c r="D30" s="364">
        <v>0</v>
      </c>
      <c r="E30" s="375">
        <v>0</v>
      </c>
      <c r="F30" s="364">
        <v>1</v>
      </c>
      <c r="G30" s="365">
        <v>2.4795437639474338E-4</v>
      </c>
      <c r="H30" s="364">
        <v>4</v>
      </c>
      <c r="I30" s="366">
        <v>1.0175527855507504E-3</v>
      </c>
    </row>
    <row r="31" spans="1:10" ht="13" customHeight="1" x14ac:dyDescent="0.35">
      <c r="A31" s="1" t="s">
        <v>17</v>
      </c>
    </row>
    <row r="32" spans="1:10" ht="13" customHeight="1" x14ac:dyDescent="0.35">
      <c r="A32" s="541" t="s">
        <v>406</v>
      </c>
      <c r="B32" s="541"/>
      <c r="C32" s="541"/>
      <c r="D32" s="541"/>
      <c r="E32" s="541"/>
    </row>
    <row r="33" spans="1:1" x14ac:dyDescent="0.35">
      <c r="A33" s="4"/>
    </row>
  </sheetData>
  <mergeCells count="6">
    <mergeCell ref="A2:I2"/>
    <mergeCell ref="A32:E32"/>
    <mergeCell ref="B4:C4"/>
    <mergeCell ref="D4:E4"/>
    <mergeCell ref="F4:G4"/>
    <mergeCell ref="H4:I4"/>
  </mergeCells>
  <hyperlinks>
    <hyperlink ref="A2:I2" location="Índice!A1" display="Tabela 23 - Evolução do número de balcões por distrito, a 31 de dezembro (2014-2017) "/>
  </hyperlinks>
  <pageMargins left="0.70866141732283472" right="0.70866141732283472" top="0.74803149606299213" bottom="0.74803149606299213" header="0.31496062992125984" footer="0.31496062992125984"/>
  <pageSetup paperSize="9" scale="75" orientation="portrait" verticalDpi="36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workbookViewId="0">
      <selection activeCell="K13" sqref="K13"/>
    </sheetView>
  </sheetViews>
  <sheetFormatPr defaultColWidth="9.1796875" defaultRowHeight="14.5" x14ac:dyDescent="0.35"/>
  <cols>
    <col min="1" max="1" width="48.453125" style="2" customWidth="1"/>
    <col min="2" max="8" width="10.7265625" style="2" customWidth="1"/>
    <col min="9" max="16384" width="9.1796875" style="2"/>
  </cols>
  <sheetData>
    <row r="1" spans="1:8" s="34" customFormat="1" ht="13" customHeight="1" x14ac:dyDescent="0.3"/>
    <row r="2" spans="1:8" s="34" customFormat="1" ht="13" customHeight="1" x14ac:dyDescent="0.3">
      <c r="A2" s="547" t="s">
        <v>353</v>
      </c>
      <c r="B2" s="547"/>
      <c r="C2" s="547"/>
      <c r="D2" s="547"/>
      <c r="E2" s="547"/>
      <c r="F2" s="547"/>
      <c r="G2" s="547"/>
      <c r="H2" s="547"/>
    </row>
    <row r="3" spans="1:8" s="34" customFormat="1" ht="13" customHeight="1" x14ac:dyDescent="0.3"/>
    <row r="4" spans="1:8" s="34" customFormat="1" ht="13" customHeight="1" x14ac:dyDescent="0.3">
      <c r="A4" s="346"/>
      <c r="B4" s="456">
        <v>2016</v>
      </c>
      <c r="C4" s="552">
        <v>2017</v>
      </c>
      <c r="D4" s="553"/>
      <c r="E4" s="552">
        <v>2018</v>
      </c>
      <c r="F4" s="553"/>
      <c r="G4" s="552">
        <v>2019</v>
      </c>
      <c r="H4" s="555"/>
    </row>
    <row r="5" spans="1:8" s="34" customFormat="1" ht="13" customHeight="1" x14ac:dyDescent="0.3">
      <c r="A5" s="347" t="s">
        <v>125</v>
      </c>
      <c r="B5" s="447"/>
      <c r="C5" s="447"/>
      <c r="D5" s="449"/>
      <c r="E5" s="447"/>
      <c r="F5" s="449"/>
      <c r="G5" s="447"/>
      <c r="H5" s="455"/>
    </row>
    <row r="6" spans="1:8" s="34" customFormat="1" ht="13" customHeight="1" x14ac:dyDescent="0.3">
      <c r="A6" s="352" t="s">
        <v>6</v>
      </c>
      <c r="B6" s="457">
        <v>2217.1124731182795</v>
      </c>
      <c r="C6" s="457">
        <v>2378.8781784558482</v>
      </c>
      <c r="D6" s="458"/>
      <c r="E6" s="457">
        <v>2548.1321596826183</v>
      </c>
      <c r="F6" s="458"/>
      <c r="G6" s="457">
        <v>2619.1577206817606</v>
      </c>
      <c r="H6" s="452"/>
    </row>
    <row r="7" spans="1:8" s="34" customFormat="1" ht="13" customHeight="1" x14ac:dyDescent="0.3">
      <c r="A7" s="347" t="s">
        <v>102</v>
      </c>
      <c r="B7" s="447"/>
      <c r="C7" s="447"/>
      <c r="D7" s="449"/>
      <c r="E7" s="447"/>
      <c r="F7" s="449"/>
      <c r="G7" s="447"/>
      <c r="H7" s="450"/>
    </row>
    <row r="8" spans="1:8" s="34" customFormat="1" ht="13" customHeight="1" x14ac:dyDescent="0.3">
      <c r="A8" s="352" t="s">
        <v>103</v>
      </c>
      <c r="B8" s="370">
        <v>2254.5612903225806</v>
      </c>
      <c r="C8" s="370">
        <v>2429.693379790941</v>
      </c>
      <c r="D8" s="354">
        <v>7.7679010200384813E-2</v>
      </c>
      <c r="E8" s="353">
        <v>2595.9029850746269</v>
      </c>
      <c r="F8" s="354">
        <v>6.8407646275921108E-2</v>
      </c>
      <c r="G8" s="353">
        <v>2671.7969348659003</v>
      </c>
      <c r="H8" s="355">
        <v>2.923605012499797E-2</v>
      </c>
    </row>
    <row r="9" spans="1:8" s="34" customFormat="1" ht="13" customHeight="1" x14ac:dyDescent="0.3">
      <c r="A9" s="352" t="s">
        <v>104</v>
      </c>
      <c r="B9" s="370">
        <v>1845.3974358974358</v>
      </c>
      <c r="C9" s="370">
        <v>1876.4342105263158</v>
      </c>
      <c r="D9" s="354">
        <v>1.6818477161146816E-2</v>
      </c>
      <c r="E9" s="353">
        <v>1988.4225352112676</v>
      </c>
      <c r="F9" s="354">
        <v>5.9681455420459661E-2</v>
      </c>
      <c r="G9" s="353">
        <v>1959.0138888888889</v>
      </c>
      <c r="H9" s="355">
        <v>-1.4789938155299609E-2</v>
      </c>
    </row>
    <row r="10" spans="1:8" s="34" customFormat="1" ht="13" customHeight="1" x14ac:dyDescent="0.3">
      <c r="A10" s="352" t="s">
        <v>105</v>
      </c>
      <c r="B10" s="370">
        <v>2747.8448844884488</v>
      </c>
      <c r="C10" s="370">
        <v>2964.2142857142858</v>
      </c>
      <c r="D10" s="354">
        <v>7.8741490266513781E-2</v>
      </c>
      <c r="E10" s="353">
        <v>3199.4208494208492</v>
      </c>
      <c r="F10" s="354">
        <v>7.934870459268617E-2</v>
      </c>
      <c r="G10" s="353">
        <v>3186.1346153846152</v>
      </c>
      <c r="H10" s="355">
        <v>-4.1526997108364272E-3</v>
      </c>
    </row>
    <row r="11" spans="1:8" s="34" customFormat="1" ht="13" customHeight="1" x14ac:dyDescent="0.3">
      <c r="A11" s="352" t="s">
        <v>106</v>
      </c>
      <c r="B11" s="370">
        <v>1580.825</v>
      </c>
      <c r="C11" s="370">
        <v>1695.0270270270271</v>
      </c>
      <c r="D11" s="354">
        <v>7.2242042621433189E-2</v>
      </c>
      <c r="E11" s="353">
        <v>1779.5857142857142</v>
      </c>
      <c r="F11" s="354">
        <v>4.988633568102907E-2</v>
      </c>
      <c r="G11" s="353">
        <v>1748.1830985915492</v>
      </c>
      <c r="H11" s="355">
        <v>-1.7646025949792032E-2</v>
      </c>
    </row>
    <row r="12" spans="1:8" s="34" customFormat="1" ht="13" customHeight="1" x14ac:dyDescent="0.3">
      <c r="A12" s="352" t="s">
        <v>107</v>
      </c>
      <c r="B12" s="370">
        <v>1948.0212765957447</v>
      </c>
      <c r="C12" s="370">
        <v>2082.3333333333335</v>
      </c>
      <c r="D12" s="354">
        <v>6.8947941355294251E-2</v>
      </c>
      <c r="E12" s="353">
        <v>2237.9749999999999</v>
      </c>
      <c r="F12" s="354">
        <v>7.4743877060989172E-2</v>
      </c>
      <c r="G12" s="353">
        <v>2168.4146341463415</v>
      </c>
      <c r="H12" s="355">
        <v>-3.1081833288422955E-2</v>
      </c>
    </row>
    <row r="13" spans="1:8" s="34" customFormat="1" ht="13" customHeight="1" x14ac:dyDescent="0.3">
      <c r="A13" s="352" t="s">
        <v>108</v>
      </c>
      <c r="B13" s="370">
        <v>1972.7740384615386</v>
      </c>
      <c r="C13" s="370">
        <v>2136.1308900523559</v>
      </c>
      <c r="D13" s="354">
        <v>8.2805657620175666E-2</v>
      </c>
      <c r="E13" s="353">
        <v>2329.1206896551726</v>
      </c>
      <c r="F13" s="354">
        <v>9.0345493575108904E-2</v>
      </c>
      <c r="G13" s="353">
        <v>2426.3832335329344</v>
      </c>
      <c r="H13" s="355">
        <v>4.1759340471172246E-2</v>
      </c>
    </row>
    <row r="14" spans="1:8" s="34" customFormat="1" ht="13" customHeight="1" x14ac:dyDescent="0.3">
      <c r="A14" s="352" t="s">
        <v>109</v>
      </c>
      <c r="B14" s="370">
        <v>1562.07</v>
      </c>
      <c r="C14" s="370">
        <v>1560.969696969697</v>
      </c>
      <c r="D14" s="354">
        <v>-7.0438778691284121E-4</v>
      </c>
      <c r="E14" s="353">
        <v>1626.2234042553191</v>
      </c>
      <c r="F14" s="354">
        <v>4.1803314575740158E-2</v>
      </c>
      <c r="G14" s="353">
        <v>1711.2247191011236</v>
      </c>
      <c r="H14" s="355">
        <v>5.2269149874108578E-2</v>
      </c>
    </row>
    <row r="15" spans="1:8" s="34" customFormat="1" ht="13" customHeight="1" x14ac:dyDescent="0.3">
      <c r="A15" s="352" t="s">
        <v>110</v>
      </c>
      <c r="B15" s="370">
        <v>1816.7448559670781</v>
      </c>
      <c r="C15" s="370">
        <v>1919.7248908296942</v>
      </c>
      <c r="D15" s="354">
        <v>5.6683818052039259E-2</v>
      </c>
      <c r="E15" s="353">
        <v>2041.2279069767442</v>
      </c>
      <c r="F15" s="354">
        <v>6.329188975329525E-2</v>
      </c>
      <c r="G15" s="353">
        <v>2128.1844660194174</v>
      </c>
      <c r="H15" s="355">
        <v>4.2600122575956911E-2</v>
      </c>
    </row>
    <row r="16" spans="1:8" s="34" customFormat="1" ht="13" customHeight="1" x14ac:dyDescent="0.3">
      <c r="A16" s="352" t="s">
        <v>111</v>
      </c>
      <c r="B16" s="370">
        <v>1614.3804347826087</v>
      </c>
      <c r="C16" s="370">
        <v>1702.9883720930231</v>
      </c>
      <c r="D16" s="354">
        <v>5.4886652118245172E-2</v>
      </c>
      <c r="E16" s="353">
        <v>1698.2823529411764</v>
      </c>
      <c r="F16" s="354">
        <v>-2.7633888927044437E-3</v>
      </c>
      <c r="G16" s="353">
        <v>1664.8837209302326</v>
      </c>
      <c r="H16" s="355">
        <v>-1.9666124395099738E-2</v>
      </c>
    </row>
    <row r="17" spans="1:8" s="34" customFormat="1" ht="13" customHeight="1" x14ac:dyDescent="0.3">
      <c r="A17" s="352" t="s">
        <v>112</v>
      </c>
      <c r="B17" s="370">
        <v>1906.2738589211617</v>
      </c>
      <c r="C17" s="370">
        <v>1988.1739130434783</v>
      </c>
      <c r="D17" s="354">
        <v>4.2963425081361084E-2</v>
      </c>
      <c r="E17" s="353">
        <v>2124.2616822429904</v>
      </c>
      <c r="F17" s="354">
        <v>6.844862429121723E-2</v>
      </c>
      <c r="G17" s="353">
        <v>2220.6975609756096</v>
      </c>
      <c r="H17" s="355">
        <v>4.5397363017344095E-2</v>
      </c>
    </row>
    <row r="18" spans="1:8" s="34" customFormat="1" ht="13" customHeight="1" x14ac:dyDescent="0.3">
      <c r="A18" s="352" t="s">
        <v>113</v>
      </c>
      <c r="B18" s="370">
        <v>2140.8923809523808</v>
      </c>
      <c r="C18" s="370">
        <v>2322.5960945529291</v>
      </c>
      <c r="D18" s="354">
        <v>8.4872885352470284E-2</v>
      </c>
      <c r="E18" s="353">
        <v>2558.301801801802</v>
      </c>
      <c r="F18" s="354">
        <v>0.10148372668052863</v>
      </c>
      <c r="G18" s="353">
        <v>2689.9670975323147</v>
      </c>
      <c r="H18" s="355">
        <v>5.1465896493440022E-2</v>
      </c>
    </row>
    <row r="19" spans="1:8" s="34" customFormat="1" ht="13" customHeight="1" x14ac:dyDescent="0.3">
      <c r="A19" s="352" t="s">
        <v>114</v>
      </c>
      <c r="B19" s="370">
        <v>1596.8823529411766</v>
      </c>
      <c r="C19" s="370">
        <v>1597.8656716417911</v>
      </c>
      <c r="D19" s="354">
        <v>6.1577404171542227E-4</v>
      </c>
      <c r="E19" s="353">
        <v>1622.7538461538461</v>
      </c>
      <c r="F19" s="354">
        <v>1.5575886605338152E-2</v>
      </c>
      <c r="G19" s="353">
        <v>1742.3</v>
      </c>
      <c r="H19" s="355">
        <v>7.3668692346343878E-2</v>
      </c>
    </row>
    <row r="20" spans="1:8" s="34" customFormat="1" ht="13" customHeight="1" x14ac:dyDescent="0.3">
      <c r="A20" s="352" t="s">
        <v>115</v>
      </c>
      <c r="B20" s="370">
        <v>2600.4158125915083</v>
      </c>
      <c r="C20" s="370">
        <v>2832.5948963317383</v>
      </c>
      <c r="D20" s="354">
        <v>8.9285368369163232E-2</v>
      </c>
      <c r="E20" s="353">
        <v>3060.4922547332185</v>
      </c>
      <c r="F20" s="354">
        <v>8.0455330445102335E-2</v>
      </c>
      <c r="G20" s="353">
        <v>3172.9039145907473</v>
      </c>
      <c r="H20" s="355">
        <v>3.672992790087215E-2</v>
      </c>
    </row>
    <row r="21" spans="1:8" s="34" customFormat="1" ht="13" customHeight="1" x14ac:dyDescent="0.3">
      <c r="A21" s="352" t="s">
        <v>116</v>
      </c>
      <c r="B21" s="370">
        <v>2167.3482587064677</v>
      </c>
      <c r="C21" s="370">
        <v>2254.28125</v>
      </c>
      <c r="D21" s="354">
        <v>4.0110301122264547E-2</v>
      </c>
      <c r="E21" s="353">
        <v>2427.7909604519773</v>
      </c>
      <c r="F21" s="354">
        <v>7.6968972018011117E-2</v>
      </c>
      <c r="G21" s="353">
        <v>2470.2988505747126</v>
      </c>
      <c r="H21" s="355">
        <v>1.7508875687889391E-2</v>
      </c>
    </row>
    <row r="22" spans="1:8" s="34" customFormat="1" ht="13" customHeight="1" x14ac:dyDescent="0.3">
      <c r="A22" s="352" t="s">
        <v>117</v>
      </c>
      <c r="B22" s="370">
        <v>3051.7240143369177</v>
      </c>
      <c r="C22" s="370">
        <v>3314.8599221789882</v>
      </c>
      <c r="D22" s="354">
        <v>8.6225329225665615E-2</v>
      </c>
      <c r="E22" s="353">
        <v>3450.7206477732793</v>
      </c>
      <c r="F22" s="354">
        <v>4.0985359497478946E-2</v>
      </c>
      <c r="G22" s="353">
        <v>3633.2042553191491</v>
      </c>
      <c r="H22" s="355">
        <v>5.2882752958755219E-2</v>
      </c>
    </row>
    <row r="23" spans="1:8" s="34" customFormat="1" ht="13" customHeight="1" x14ac:dyDescent="0.3">
      <c r="A23" s="352" t="s">
        <v>118</v>
      </c>
      <c r="B23" s="370">
        <v>2226.7904761904761</v>
      </c>
      <c r="C23" s="370">
        <v>2443.9789473684209</v>
      </c>
      <c r="D23" s="354">
        <v>9.7534309356982707E-2</v>
      </c>
      <c r="E23" s="353">
        <v>2624.4772727272725</v>
      </c>
      <c r="F23" s="354">
        <v>7.3854288128465617E-2</v>
      </c>
      <c r="G23" s="353">
        <v>2560.1333333333332</v>
      </c>
      <c r="H23" s="355">
        <v>-2.4516859057070461E-2</v>
      </c>
    </row>
    <row r="24" spans="1:8" s="34" customFormat="1" ht="13" customHeight="1" x14ac:dyDescent="0.3">
      <c r="A24" s="352" t="s">
        <v>119</v>
      </c>
      <c r="B24" s="370">
        <v>1833.933962264151</v>
      </c>
      <c r="C24" s="370">
        <v>1990</v>
      </c>
      <c r="D24" s="354">
        <v>8.509904988245709E-2</v>
      </c>
      <c r="E24" s="353">
        <v>2063.3763440860216</v>
      </c>
      <c r="F24" s="354">
        <v>3.6872534716593686E-2</v>
      </c>
      <c r="G24" s="353">
        <v>2014.5578947368422</v>
      </c>
      <c r="H24" s="355">
        <v>-2.3659498418260538E-2</v>
      </c>
    </row>
    <row r="25" spans="1:8" s="34" customFormat="1" ht="13" customHeight="1" x14ac:dyDescent="0.3">
      <c r="A25" s="352" t="s">
        <v>120</v>
      </c>
      <c r="B25" s="370">
        <v>2096.203488372093</v>
      </c>
      <c r="C25" s="370">
        <v>2179.7012195121952</v>
      </c>
      <c r="D25" s="354">
        <v>3.9832836651248149E-2</v>
      </c>
      <c r="E25" s="353">
        <v>2272.1346153846152</v>
      </c>
      <c r="F25" s="354">
        <v>4.2406452336208877E-2</v>
      </c>
      <c r="G25" s="353">
        <v>2266.0833333333335</v>
      </c>
      <c r="H25" s="355">
        <v>-2.663258598460061E-3</v>
      </c>
    </row>
    <row r="26" spans="1:8" s="34" customFormat="1" ht="13" customHeight="1" x14ac:dyDescent="0.3">
      <c r="A26" s="352" t="s">
        <v>121</v>
      </c>
      <c r="B26" s="370">
        <v>2382.0186915887853</v>
      </c>
      <c r="C26" s="370">
        <v>2677.5578947368422</v>
      </c>
      <c r="D26" s="354">
        <v>0.12407090011159183</v>
      </c>
      <c r="E26" s="353">
        <v>2853.3146067415732</v>
      </c>
      <c r="F26" s="354">
        <v>6.5640676659208141E-2</v>
      </c>
      <c r="G26" s="353">
        <v>2922.4597701149423</v>
      </c>
      <c r="H26" s="355">
        <v>2.4233277049084734E-2</v>
      </c>
    </row>
    <row r="27" spans="1:8" s="34" customFormat="1" ht="13" customHeight="1" x14ac:dyDescent="0.3">
      <c r="A27" s="352" t="s">
        <v>122</v>
      </c>
      <c r="B27" s="370">
        <v>2455.25</v>
      </c>
      <c r="C27" s="370">
        <v>2622.8076923076924</v>
      </c>
      <c r="D27" s="354">
        <v>6.8244656270315618E-2</v>
      </c>
      <c r="E27" s="353">
        <v>2607.7307692307691</v>
      </c>
      <c r="F27" s="354">
        <v>-5.7483905972754989E-3</v>
      </c>
      <c r="G27" s="353">
        <v>2600.3461538461538</v>
      </c>
      <c r="H27" s="355">
        <v>-2.8318166398725308E-3</v>
      </c>
    </row>
    <row r="28" spans="1:8" s="34" customFormat="1" ht="13" customHeight="1" x14ac:dyDescent="0.3">
      <c r="A28" s="352" t="s">
        <v>123</v>
      </c>
      <c r="B28" s="370">
        <v>1309.8</v>
      </c>
      <c r="C28" s="370">
        <v>1300.04</v>
      </c>
      <c r="D28" s="354">
        <v>-7.4515193159261361E-3</v>
      </c>
      <c r="E28" s="353">
        <v>1290.8800000000001</v>
      </c>
      <c r="F28" s="354">
        <v>-7.0459370480907557E-3</v>
      </c>
      <c r="G28" s="353">
        <v>1290.56</v>
      </c>
      <c r="H28" s="355">
        <v>-2.4789291026294791E-4</v>
      </c>
    </row>
    <row r="29" spans="1:8" s="34" customFormat="1" ht="13" customHeight="1" x14ac:dyDescent="0.3">
      <c r="A29" s="453" t="s">
        <v>124</v>
      </c>
      <c r="B29" s="375">
        <v>1867.4155844155844</v>
      </c>
      <c r="C29" s="375">
        <v>2074.8985507246375</v>
      </c>
      <c r="D29" s="365">
        <v>0.11110701230116682</v>
      </c>
      <c r="E29" s="364">
        <v>2130.9402985074626</v>
      </c>
      <c r="F29" s="365">
        <v>2.7009391742672362E-2</v>
      </c>
      <c r="G29" s="364">
        <v>2133.1791044776119</v>
      </c>
      <c r="H29" s="366">
        <v>1.050618814481652E-3</v>
      </c>
    </row>
    <row r="30" spans="1:8" ht="13" customHeight="1" x14ac:dyDescent="0.35">
      <c r="A30" s="1" t="s">
        <v>17</v>
      </c>
    </row>
    <row r="31" spans="1:8" s="1" customFormat="1" ht="13" customHeight="1" x14ac:dyDescent="0.25">
      <c r="A31" s="541" t="s">
        <v>406</v>
      </c>
      <c r="B31" s="541"/>
      <c r="C31" s="541"/>
      <c r="D31" s="541"/>
      <c r="E31" s="541"/>
    </row>
    <row r="32" spans="1:8" s="1" customFormat="1" ht="10.5" x14ac:dyDescent="0.25">
      <c r="A32" s="5"/>
    </row>
  </sheetData>
  <mergeCells count="5">
    <mergeCell ref="A2:H2"/>
    <mergeCell ref="C4:D4"/>
    <mergeCell ref="E4:F4"/>
    <mergeCell ref="G4:H4"/>
    <mergeCell ref="A31:E31"/>
  </mergeCells>
  <hyperlinks>
    <hyperlink ref="A2:H2" location="Índice!A1" display="Tabela 24 - Evolução do número de habitantes por balcão, por distrito, a 31 de dezembro (2014-2017) (1) "/>
  </hyperlinks>
  <pageMargins left="0.70866141732283472" right="0.70866141732283472" top="0.74803149606299213" bottom="0.74803149606299213" header="0.31496062992125984" footer="0.31496062992125984"/>
  <pageSetup paperSize="9" orientation="landscape"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H28" sqref="H28"/>
    </sheetView>
  </sheetViews>
  <sheetFormatPr defaultColWidth="9.1796875" defaultRowHeight="14.5" x14ac:dyDescent="0.35"/>
  <cols>
    <col min="1" max="1" width="31" style="2" customWidth="1"/>
    <col min="2" max="10" width="10.7265625" style="2" customWidth="1"/>
    <col min="11" max="16384" width="9.1796875" style="2"/>
  </cols>
  <sheetData>
    <row r="1" spans="1:10" s="34" customFormat="1" ht="13" customHeight="1" x14ac:dyDescent="0.3"/>
    <row r="2" spans="1:10" s="34" customFormat="1" ht="13" customHeight="1" x14ac:dyDescent="0.3">
      <c r="A2" s="547" t="s">
        <v>354</v>
      </c>
      <c r="B2" s="547"/>
      <c r="C2" s="547"/>
      <c r="D2" s="547"/>
      <c r="E2" s="547"/>
      <c r="F2" s="547"/>
      <c r="G2" s="547"/>
      <c r="H2" s="547"/>
      <c r="I2" s="547"/>
      <c r="J2" s="547"/>
    </row>
    <row r="3" spans="1:10" s="34" customFormat="1" ht="13" customHeight="1" x14ac:dyDescent="0.3"/>
    <row r="4" spans="1:10" s="34" customFormat="1" ht="13" customHeight="1" x14ac:dyDescent="0.3">
      <c r="A4" s="74"/>
      <c r="B4" s="564">
        <v>2016</v>
      </c>
      <c r="C4" s="565"/>
      <c r="D4" s="566">
        <v>2017</v>
      </c>
      <c r="E4" s="567"/>
      <c r="F4" s="566">
        <v>2018</v>
      </c>
      <c r="G4" s="567"/>
      <c r="H4" s="562">
        <v>2019</v>
      </c>
      <c r="I4" s="562"/>
      <c r="J4" s="203" t="s">
        <v>12</v>
      </c>
    </row>
    <row r="5" spans="1:10" s="34" customFormat="1" ht="26.15" customHeight="1" x14ac:dyDescent="0.3">
      <c r="A5" s="80" t="s">
        <v>126</v>
      </c>
      <c r="B5" s="204"/>
      <c r="C5" s="205"/>
      <c r="D5" s="206"/>
      <c r="E5" s="205"/>
      <c r="F5" s="204"/>
      <c r="G5" s="204"/>
      <c r="H5" s="204"/>
      <c r="I5" s="204"/>
      <c r="J5" s="207"/>
    </row>
    <row r="6" spans="1:10" s="34" customFormat="1" ht="13" customHeight="1" x14ac:dyDescent="0.3">
      <c r="A6" s="94" t="s">
        <v>127</v>
      </c>
      <c r="B6" s="459">
        <v>168</v>
      </c>
      <c r="C6" s="451"/>
      <c r="D6" s="459">
        <v>143</v>
      </c>
      <c r="E6" s="451"/>
      <c r="F6" s="459">
        <v>133</v>
      </c>
      <c r="G6" s="370"/>
      <c r="H6" s="459">
        <v>121</v>
      </c>
      <c r="I6" s="370"/>
      <c r="J6" s="460" t="s">
        <v>0</v>
      </c>
    </row>
    <row r="7" spans="1:10" s="34" customFormat="1" ht="13" customHeight="1" x14ac:dyDescent="0.3">
      <c r="A7" s="94" t="s">
        <v>227</v>
      </c>
      <c r="B7" s="461" t="s">
        <v>133</v>
      </c>
      <c r="C7" s="451"/>
      <c r="D7" s="175">
        <v>-0.14880952380952384</v>
      </c>
      <c r="E7" s="451"/>
      <c r="F7" s="175">
        <v>-6.9930069930069894E-2</v>
      </c>
      <c r="G7" s="370"/>
      <c r="H7" s="175">
        <v>-9.0225563909774431E-2</v>
      </c>
      <c r="I7" s="370"/>
      <c r="J7" s="174">
        <v>-0.10298838588312272</v>
      </c>
    </row>
    <row r="8" spans="1:10" s="34" customFormat="1" ht="13" customHeight="1" x14ac:dyDescent="0.3">
      <c r="A8" s="80" t="s">
        <v>128</v>
      </c>
      <c r="B8" s="462"/>
      <c r="C8" s="462"/>
      <c r="D8" s="462"/>
      <c r="E8" s="462"/>
      <c r="F8" s="462"/>
      <c r="G8" s="462"/>
      <c r="H8" s="462"/>
      <c r="I8" s="462"/>
      <c r="J8" s="463"/>
    </row>
    <row r="9" spans="1:10" s="34" customFormat="1" ht="13" customHeight="1" x14ac:dyDescent="0.3">
      <c r="A9" s="94" t="s">
        <v>129</v>
      </c>
      <c r="B9" s="370">
        <v>121</v>
      </c>
      <c r="C9" s="354">
        <v>0.72023809523809523</v>
      </c>
      <c r="D9" s="353">
        <v>106</v>
      </c>
      <c r="E9" s="354">
        <v>0.74125874125874125</v>
      </c>
      <c r="F9" s="353">
        <v>101</v>
      </c>
      <c r="G9" s="354">
        <v>0.75939849624060152</v>
      </c>
      <c r="H9" s="522">
        <v>90</v>
      </c>
      <c r="I9" s="354">
        <v>0.74380165289256195</v>
      </c>
      <c r="J9" s="523"/>
    </row>
    <row r="10" spans="1:10" s="34" customFormat="1" ht="13" customHeight="1" x14ac:dyDescent="0.3">
      <c r="A10" s="94" t="s">
        <v>130</v>
      </c>
      <c r="B10" s="370">
        <v>7</v>
      </c>
      <c r="C10" s="354">
        <v>4.1666666666666664E-2</v>
      </c>
      <c r="D10" s="353">
        <v>3</v>
      </c>
      <c r="E10" s="354">
        <v>2.097902097902098E-2</v>
      </c>
      <c r="F10" s="353">
        <v>3</v>
      </c>
      <c r="G10" s="354">
        <v>2.2556390977443608E-2</v>
      </c>
      <c r="H10" s="522">
        <v>2</v>
      </c>
      <c r="I10" s="354">
        <v>1.6528925619834711E-2</v>
      </c>
      <c r="J10" s="523"/>
    </row>
    <row r="11" spans="1:10" s="34" customFormat="1" ht="13" customHeight="1" x14ac:dyDescent="0.3">
      <c r="A11" s="94" t="s">
        <v>131</v>
      </c>
      <c r="B11" s="370">
        <v>20</v>
      </c>
      <c r="C11" s="354">
        <v>0.11904761904761904</v>
      </c>
      <c r="D11" s="353">
        <v>15</v>
      </c>
      <c r="E11" s="354">
        <v>0.1048951048951049</v>
      </c>
      <c r="F11" s="353">
        <v>11</v>
      </c>
      <c r="G11" s="354">
        <v>8.2706766917293228E-2</v>
      </c>
      <c r="H11" s="522">
        <v>10</v>
      </c>
      <c r="I11" s="354">
        <v>8.2644628099173556E-2</v>
      </c>
      <c r="J11" s="523"/>
    </row>
    <row r="12" spans="1:10" s="34" customFormat="1" ht="13" customHeight="1" x14ac:dyDescent="0.3">
      <c r="A12" s="94" t="s">
        <v>132</v>
      </c>
      <c r="B12" s="375">
        <v>20</v>
      </c>
      <c r="C12" s="365">
        <v>0.11904761904761904</v>
      </c>
      <c r="D12" s="364">
        <v>19</v>
      </c>
      <c r="E12" s="365">
        <v>0.13386713286713287</v>
      </c>
      <c r="F12" s="364">
        <v>18</v>
      </c>
      <c r="G12" s="365">
        <v>0.13533834586466165</v>
      </c>
      <c r="H12" s="524">
        <v>19</v>
      </c>
      <c r="I12" s="365">
        <v>0.15702479338842976</v>
      </c>
      <c r="J12" s="525"/>
    </row>
    <row r="13" spans="1:10" s="34" customFormat="1" ht="13" customHeight="1" x14ac:dyDescent="0.3">
      <c r="A13" s="465" t="s">
        <v>127</v>
      </c>
      <c r="B13" s="375">
        <v>168</v>
      </c>
      <c r="C13" s="365">
        <v>1</v>
      </c>
      <c r="D13" s="364">
        <v>143</v>
      </c>
      <c r="E13" s="365">
        <v>1</v>
      </c>
      <c r="F13" s="364">
        <v>133</v>
      </c>
      <c r="G13" s="365">
        <v>1</v>
      </c>
      <c r="H13" s="364">
        <v>121</v>
      </c>
      <c r="I13" s="365">
        <v>1</v>
      </c>
      <c r="J13" s="525"/>
    </row>
    <row r="14" spans="1:10" s="1" customFormat="1" ht="13" customHeight="1" x14ac:dyDescent="0.25">
      <c r="A14" s="1" t="s">
        <v>17</v>
      </c>
    </row>
    <row r="15" spans="1:10" s="1" customFormat="1" ht="13" customHeight="1" x14ac:dyDescent="0.25">
      <c r="A15" s="541" t="s">
        <v>406</v>
      </c>
      <c r="B15" s="541"/>
      <c r="C15" s="541"/>
      <c r="D15" s="541"/>
      <c r="E15" s="541"/>
    </row>
    <row r="16" spans="1:10" s="1" customFormat="1" ht="13" customHeight="1" x14ac:dyDescent="0.25">
      <c r="A16" s="541"/>
      <c r="B16" s="541"/>
      <c r="C16" s="541"/>
      <c r="D16" s="541"/>
      <c r="E16" s="541"/>
      <c r="F16" s="541"/>
      <c r="G16" s="541"/>
      <c r="H16" s="541"/>
      <c r="I16" s="541"/>
      <c r="J16" s="541"/>
    </row>
  </sheetData>
  <mergeCells count="7">
    <mergeCell ref="A16:J16"/>
    <mergeCell ref="A2:J2"/>
    <mergeCell ref="B4:C4"/>
    <mergeCell ref="D4:E4"/>
    <mergeCell ref="F4:G4"/>
    <mergeCell ref="H4:I4"/>
    <mergeCell ref="A15:E15"/>
  </mergeCells>
  <hyperlinks>
    <hyperlink ref="A2:J2" location="Índice!A1" display="Tabela 25 - Evolução e distribuição geográfica do número de sucursais e escritórios de representação no exterior, a 31 de dezembro (2014-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election activeCell="G4" sqref="G4"/>
    </sheetView>
  </sheetViews>
  <sheetFormatPr defaultColWidth="9.1796875" defaultRowHeight="14.5" x14ac:dyDescent="0.35"/>
  <cols>
    <col min="1" max="1" width="31" style="2" customWidth="1"/>
    <col min="2" max="5" width="10.7265625" style="2" customWidth="1"/>
    <col min="6" max="16384" width="9.1796875" style="2"/>
  </cols>
  <sheetData>
    <row r="1" spans="1:5" s="34" customFormat="1" ht="13" customHeight="1" x14ac:dyDescent="0.3"/>
    <row r="2" spans="1:5" s="34" customFormat="1" ht="26.15" customHeight="1" x14ac:dyDescent="0.3">
      <c r="A2" s="547" t="s">
        <v>438</v>
      </c>
      <c r="B2" s="547"/>
      <c r="C2" s="547"/>
      <c r="D2" s="547"/>
      <c r="E2" s="547"/>
    </row>
    <row r="3" spans="1:5" s="34" customFormat="1" ht="13" customHeight="1" x14ac:dyDescent="0.3"/>
    <row r="4" spans="1:5" s="34" customFormat="1" ht="13" customHeight="1" x14ac:dyDescent="0.3">
      <c r="A4" s="74"/>
      <c r="B4" s="259">
        <v>2016</v>
      </c>
      <c r="C4" s="259">
        <v>2017</v>
      </c>
      <c r="D4" s="259">
        <v>2018</v>
      </c>
      <c r="E4" s="526">
        <v>2019</v>
      </c>
    </row>
    <row r="5" spans="1:5" s="34" customFormat="1" ht="26.15" customHeight="1" x14ac:dyDescent="0.3">
      <c r="A5" s="80" t="s">
        <v>439</v>
      </c>
      <c r="B5" s="204"/>
      <c r="C5" s="206"/>
      <c r="D5" s="204"/>
      <c r="E5" s="207"/>
    </row>
    <row r="6" spans="1:5" s="34" customFormat="1" ht="13" customHeight="1" x14ac:dyDescent="0.3">
      <c r="A6" s="94" t="s">
        <v>11</v>
      </c>
      <c r="B6" s="370">
        <v>156</v>
      </c>
      <c r="C6" s="370">
        <v>132</v>
      </c>
      <c r="D6" s="370">
        <v>125</v>
      </c>
      <c r="E6" s="464">
        <v>114</v>
      </c>
    </row>
    <row r="7" spans="1:5" s="34" customFormat="1" ht="13" customHeight="1" x14ac:dyDescent="0.3">
      <c r="A7" s="94" t="s">
        <v>12</v>
      </c>
      <c r="B7" s="370">
        <v>4</v>
      </c>
      <c r="C7" s="370">
        <v>3</v>
      </c>
      <c r="D7" s="370">
        <v>3</v>
      </c>
      <c r="E7" s="464">
        <v>3</v>
      </c>
    </row>
    <row r="8" spans="1:5" s="34" customFormat="1" ht="13" customHeight="1" x14ac:dyDescent="0.3">
      <c r="A8" s="94" t="s">
        <v>13</v>
      </c>
      <c r="B8" s="370">
        <v>8</v>
      </c>
      <c r="C8" s="370">
        <v>8</v>
      </c>
      <c r="D8" s="370">
        <v>5</v>
      </c>
      <c r="E8" s="464">
        <v>4</v>
      </c>
    </row>
    <row r="9" spans="1:5" s="34" customFormat="1" ht="13" customHeight="1" x14ac:dyDescent="0.3">
      <c r="A9" s="86" t="s">
        <v>6</v>
      </c>
      <c r="B9" s="467">
        <v>168</v>
      </c>
      <c r="C9" s="467">
        <v>143</v>
      </c>
      <c r="D9" s="467">
        <v>133</v>
      </c>
      <c r="E9" s="468">
        <v>121</v>
      </c>
    </row>
    <row r="10" spans="1:5" s="34" customFormat="1" ht="13" customHeight="1" x14ac:dyDescent="0.3">
      <c r="A10" s="94" t="s">
        <v>3</v>
      </c>
      <c r="B10" s="370">
        <v>142</v>
      </c>
      <c r="C10" s="370">
        <v>132</v>
      </c>
      <c r="D10" s="370">
        <v>121</v>
      </c>
      <c r="E10" s="464">
        <v>110</v>
      </c>
    </row>
    <row r="11" spans="1:5" s="34" customFormat="1" ht="13" customHeight="1" x14ac:dyDescent="0.3">
      <c r="A11" s="94" t="s">
        <v>4</v>
      </c>
      <c r="B11" s="370">
        <v>26</v>
      </c>
      <c r="C11" s="370">
        <v>11</v>
      </c>
      <c r="D11" s="370">
        <v>12</v>
      </c>
      <c r="E11" s="464">
        <v>11</v>
      </c>
    </row>
    <row r="12" spans="1:5" s="34" customFormat="1" ht="13" customHeight="1" x14ac:dyDescent="0.3">
      <c r="A12" s="466" t="s">
        <v>6</v>
      </c>
      <c r="B12" s="467">
        <v>168</v>
      </c>
      <c r="C12" s="467">
        <v>143</v>
      </c>
      <c r="D12" s="467">
        <v>133</v>
      </c>
      <c r="E12" s="468">
        <v>121</v>
      </c>
    </row>
    <row r="13" spans="1:5" s="1" customFormat="1" ht="13" customHeight="1" x14ac:dyDescent="0.25">
      <c r="A13" s="1" t="s">
        <v>17</v>
      </c>
    </row>
    <row r="14" spans="1:5" ht="13" customHeight="1" x14ac:dyDescent="0.35">
      <c r="A14" s="541" t="s">
        <v>406</v>
      </c>
      <c r="B14" s="541"/>
      <c r="C14" s="541"/>
      <c r="D14" s="541"/>
      <c r="E14" s="541"/>
    </row>
    <row r="15" spans="1:5" x14ac:dyDescent="0.35">
      <c r="A15" s="542"/>
      <c r="B15" s="542"/>
      <c r="C15" s="542"/>
      <c r="D15" s="542"/>
      <c r="E15" s="542"/>
    </row>
  </sheetData>
  <mergeCells count="3">
    <mergeCell ref="A2:E2"/>
    <mergeCell ref="A15:E15"/>
    <mergeCell ref="A14:E14"/>
  </mergeCells>
  <hyperlinks>
    <hyperlink ref="A2:E2" location="Índice!A1" display="Tabela 26 - Evolução da representatividade das instituições financeiras associadas no total das sucursais e representações no exterior, por dimensão e origem/forma de representação legal, a 31 de dezembro (2014-2017)"/>
  </hyperlinks>
  <pageMargins left="0.7" right="0.7" top="0.75" bottom="0.75" header="0.3" footer="0.3"/>
  <pageSetup paperSize="9" orientation="portrait" verticalDpi="3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workbookViewId="0">
      <selection activeCell="H7" sqref="H7"/>
    </sheetView>
  </sheetViews>
  <sheetFormatPr defaultColWidth="9.1796875" defaultRowHeight="14.5" x14ac:dyDescent="0.35"/>
  <cols>
    <col min="1" max="1" width="38.7265625" style="2" customWidth="1"/>
    <col min="2" max="6" width="10.7265625" style="2" customWidth="1"/>
    <col min="7" max="16384" width="9.1796875" style="2"/>
  </cols>
  <sheetData>
    <row r="1" spans="1:6" s="34" customFormat="1" ht="13" customHeight="1" x14ac:dyDescent="0.3"/>
    <row r="2" spans="1:6" s="34" customFormat="1" ht="26.15" customHeight="1" x14ac:dyDescent="0.3">
      <c r="A2" s="547" t="s">
        <v>355</v>
      </c>
      <c r="B2" s="547"/>
      <c r="C2" s="547"/>
      <c r="D2" s="547"/>
      <c r="E2" s="547"/>
      <c r="F2" s="547"/>
    </row>
    <row r="3" spans="1:6" s="34" customFormat="1" ht="13" customHeight="1" x14ac:dyDescent="0.3"/>
    <row r="4" spans="1:6" s="34" customFormat="1" ht="13" customHeight="1" x14ac:dyDescent="0.3">
      <c r="A4" s="74"/>
      <c r="B4" s="202">
        <v>2016</v>
      </c>
      <c r="C4" s="202">
        <v>2017</v>
      </c>
      <c r="D4" s="202">
        <v>2018</v>
      </c>
      <c r="E4" s="202">
        <v>2019</v>
      </c>
      <c r="F4" s="203" t="s">
        <v>12</v>
      </c>
    </row>
    <row r="5" spans="1:6" s="34" customFormat="1" ht="26.15" customHeight="1" x14ac:dyDescent="0.3">
      <c r="A5" s="80" t="s">
        <v>134</v>
      </c>
      <c r="B5" s="204"/>
      <c r="C5" s="206"/>
      <c r="D5" s="204"/>
      <c r="E5" s="204"/>
      <c r="F5" s="207"/>
    </row>
    <row r="6" spans="1:6" s="34" customFormat="1" ht="13" customHeight="1" x14ac:dyDescent="0.3">
      <c r="A6" s="94" t="s">
        <v>6</v>
      </c>
      <c r="B6" s="188">
        <v>15466</v>
      </c>
      <c r="C6" s="188">
        <v>14932</v>
      </c>
      <c r="D6" s="188">
        <v>14543</v>
      </c>
      <c r="E6" s="188">
        <v>14481</v>
      </c>
      <c r="F6" s="469" t="s">
        <v>0</v>
      </c>
    </row>
    <row r="7" spans="1:6" s="34" customFormat="1" ht="13" customHeight="1" x14ac:dyDescent="0.3">
      <c r="A7" s="470" t="s">
        <v>135</v>
      </c>
      <c r="B7" s="188">
        <v>11483</v>
      </c>
      <c r="C7" s="189">
        <v>11356</v>
      </c>
      <c r="D7" s="189">
        <v>11101</v>
      </c>
      <c r="E7" s="189">
        <v>11193</v>
      </c>
      <c r="F7" s="469" t="s">
        <v>0</v>
      </c>
    </row>
    <row r="8" spans="1:6" s="34" customFormat="1" ht="13" customHeight="1" x14ac:dyDescent="0.3">
      <c r="A8" s="470" t="s">
        <v>136</v>
      </c>
      <c r="B8" s="188">
        <v>3983</v>
      </c>
      <c r="C8" s="189">
        <v>3576</v>
      </c>
      <c r="D8" s="189">
        <v>3442</v>
      </c>
      <c r="E8" s="189">
        <v>3288</v>
      </c>
      <c r="F8" s="469" t="s">
        <v>0</v>
      </c>
    </row>
    <row r="9" spans="1:6" s="34" customFormat="1" ht="13" customHeight="1" x14ac:dyDescent="0.3">
      <c r="A9" s="94" t="s">
        <v>227</v>
      </c>
      <c r="B9" s="471" t="s">
        <v>0</v>
      </c>
      <c r="C9" s="193">
        <v>-3.4527350316823968E-2</v>
      </c>
      <c r="D9" s="193">
        <v>-2.6051433163675308E-2</v>
      </c>
      <c r="E9" s="193">
        <v>-4.2632194182767869E-3</v>
      </c>
      <c r="F9" s="472">
        <v>-2.1614000966258689E-2</v>
      </c>
    </row>
    <row r="10" spans="1:6" s="34" customFormat="1" ht="13" customHeight="1" x14ac:dyDescent="0.3">
      <c r="A10" s="80" t="s">
        <v>440</v>
      </c>
      <c r="B10" s="473"/>
      <c r="C10" s="474"/>
      <c r="D10" s="474"/>
      <c r="E10" s="474"/>
      <c r="F10" s="475"/>
    </row>
    <row r="11" spans="1:6" s="34" customFormat="1" ht="13" customHeight="1" x14ac:dyDescent="0.3">
      <c r="A11" s="94" t="s">
        <v>6</v>
      </c>
      <c r="B11" s="188">
        <v>12164</v>
      </c>
      <c r="C11" s="188">
        <v>11823</v>
      </c>
      <c r="D11" s="188">
        <v>11570</v>
      </c>
      <c r="E11" s="188">
        <v>11645</v>
      </c>
      <c r="F11" s="469" t="s">
        <v>0</v>
      </c>
    </row>
    <row r="12" spans="1:6" s="34" customFormat="1" ht="13" customHeight="1" x14ac:dyDescent="0.3">
      <c r="A12" s="214" t="s">
        <v>227</v>
      </c>
      <c r="B12" s="476" t="s">
        <v>0</v>
      </c>
      <c r="C12" s="477">
        <v>-2.8033541598158518E-2</v>
      </c>
      <c r="D12" s="477">
        <v>-2.1398968113000127E-2</v>
      </c>
      <c r="E12" s="477">
        <v>6.482281763180664E-3</v>
      </c>
      <c r="F12" s="478">
        <v>-1.4316742649325994E-2</v>
      </c>
    </row>
    <row r="13" spans="1:6" s="1" customFormat="1" ht="13" customHeight="1" x14ac:dyDescent="0.25">
      <c r="A13" s="1" t="s">
        <v>137</v>
      </c>
    </row>
    <row r="14" spans="1:6" s="1" customFormat="1" ht="13" customHeight="1" x14ac:dyDescent="0.25">
      <c r="A14" s="541" t="s">
        <v>479</v>
      </c>
      <c r="B14" s="541"/>
      <c r="C14" s="541"/>
      <c r="D14" s="541"/>
      <c r="E14" s="541"/>
    </row>
    <row r="15" spans="1:6" s="1" customFormat="1" ht="13" customHeight="1" x14ac:dyDescent="0.25">
      <c r="A15" s="541" t="s">
        <v>209</v>
      </c>
      <c r="B15" s="541"/>
      <c r="C15" s="541"/>
      <c r="D15" s="541"/>
      <c r="E15" s="541"/>
      <c r="F15" s="541"/>
    </row>
  </sheetData>
  <mergeCells count="3">
    <mergeCell ref="A2:F2"/>
    <mergeCell ref="A15:F15"/>
    <mergeCell ref="A14:E14"/>
  </mergeCells>
  <hyperlinks>
    <hyperlink ref="A2:F2" location="Índice!A1" display="Tabela 27 - Evolução  do número de ATMs das instituições financeiras associadas e da rede Multibanco, a 31 de dezembro (2014-2017)"/>
  </hyperlinks>
  <pageMargins left="0.70866141732283472" right="0.70866141732283472" top="0.74803149606299213" bottom="0.74803149606299213" header="0.31496062992125984" footer="0.31496062992125984"/>
  <pageSetup paperSize="9" scale="95" orientation="portrait" verticalDpi="36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workbookViewId="0">
      <selection activeCell="E6" sqref="E6"/>
    </sheetView>
  </sheetViews>
  <sheetFormatPr defaultColWidth="9.1796875" defaultRowHeight="14.5" x14ac:dyDescent="0.35"/>
  <cols>
    <col min="1" max="1" width="38.7265625" style="2" customWidth="1"/>
    <col min="2" max="6" width="10.7265625" style="2" customWidth="1"/>
    <col min="7" max="16384" width="9.1796875" style="2"/>
  </cols>
  <sheetData>
    <row r="1" spans="1:6" s="34" customFormat="1" ht="13" customHeight="1" x14ac:dyDescent="0.3"/>
    <row r="2" spans="1:6" s="34" customFormat="1" ht="13" customHeight="1" x14ac:dyDescent="0.3">
      <c r="A2" s="547" t="s">
        <v>356</v>
      </c>
      <c r="B2" s="547"/>
      <c r="C2" s="547"/>
      <c r="D2" s="547"/>
      <c r="E2" s="547"/>
      <c r="F2" s="547"/>
    </row>
    <row r="3" spans="1:6" s="34" customFormat="1" ht="13" customHeight="1" x14ac:dyDescent="0.3"/>
    <row r="4" spans="1:6" s="34" customFormat="1" ht="13" customHeight="1" x14ac:dyDescent="0.3">
      <c r="A4" s="74"/>
      <c r="B4" s="201">
        <v>2016</v>
      </c>
      <c r="C4" s="202">
        <v>2017</v>
      </c>
      <c r="D4" s="202">
        <v>2018</v>
      </c>
      <c r="E4" s="202">
        <v>2019</v>
      </c>
      <c r="F4" s="203" t="s">
        <v>12</v>
      </c>
    </row>
    <row r="5" spans="1:6" s="34" customFormat="1" ht="13" customHeight="1" x14ac:dyDescent="0.3">
      <c r="A5" s="80" t="s">
        <v>138</v>
      </c>
      <c r="B5" s="204"/>
      <c r="C5" s="206"/>
      <c r="D5" s="204"/>
      <c r="E5" s="204"/>
      <c r="F5" s="207"/>
    </row>
    <row r="6" spans="1:6" s="34" customFormat="1" ht="13" customHeight="1" x14ac:dyDescent="0.3">
      <c r="A6" s="94" t="s">
        <v>6</v>
      </c>
      <c r="B6" s="165">
        <v>3879962</v>
      </c>
      <c r="C6" s="161">
        <v>3971495</v>
      </c>
      <c r="D6" s="161">
        <v>3831359</v>
      </c>
      <c r="E6" s="161">
        <v>4206749</v>
      </c>
      <c r="F6" s="460" t="s">
        <v>0</v>
      </c>
    </row>
    <row r="7" spans="1:6" s="34" customFormat="1" ht="13" customHeight="1" x14ac:dyDescent="0.3">
      <c r="A7" s="214" t="s">
        <v>227</v>
      </c>
      <c r="B7" s="479" t="s">
        <v>0</v>
      </c>
      <c r="C7" s="173">
        <v>2.3591210429380505E-2</v>
      </c>
      <c r="D7" s="173">
        <v>-3.5285452959150199E-2</v>
      </c>
      <c r="E7" s="480">
        <v>9.7978289165802535E-2</v>
      </c>
      <c r="F7" s="481">
        <v>2.8761348878677612E-2</v>
      </c>
    </row>
    <row r="8" spans="1:6" s="1" customFormat="1" ht="13" customHeight="1" x14ac:dyDescent="0.25">
      <c r="A8" s="1" t="s">
        <v>17</v>
      </c>
    </row>
    <row r="9" spans="1:6" ht="13" customHeight="1" x14ac:dyDescent="0.35">
      <c r="A9" s="568" t="s">
        <v>478</v>
      </c>
      <c r="B9" s="568"/>
      <c r="C9" s="568"/>
      <c r="D9" s="568"/>
      <c r="E9" s="568"/>
    </row>
    <row r="10" spans="1:6" ht="32.25" customHeight="1" x14ac:dyDescent="0.35">
      <c r="A10" s="542"/>
      <c r="B10" s="542"/>
      <c r="C10" s="542"/>
      <c r="D10" s="542"/>
      <c r="E10" s="542"/>
      <c r="F10" s="542"/>
    </row>
  </sheetData>
  <mergeCells count="3">
    <mergeCell ref="A2:F2"/>
    <mergeCell ref="A10:F10"/>
    <mergeCell ref="A9:E9"/>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95"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A1:G21"/>
  <sheetViews>
    <sheetView showGridLines="0" workbookViewId="0">
      <selection activeCell="C10" sqref="C10"/>
    </sheetView>
  </sheetViews>
  <sheetFormatPr defaultColWidth="9.1796875" defaultRowHeight="14.5" x14ac:dyDescent="0.35"/>
  <cols>
    <col min="1" max="1" width="39.1796875" style="2" customWidth="1"/>
    <col min="2" max="5" width="18" style="2" customWidth="1"/>
    <col min="6" max="16384" width="9.1796875" style="2"/>
  </cols>
  <sheetData>
    <row r="1" spans="1:7" s="34" customFormat="1" ht="13" x14ac:dyDescent="0.3"/>
    <row r="2" spans="1:7" s="34" customFormat="1" ht="13" x14ac:dyDescent="0.3">
      <c r="A2" s="547" t="s">
        <v>336</v>
      </c>
      <c r="B2" s="547"/>
      <c r="C2" s="547"/>
      <c r="D2" s="547"/>
      <c r="E2" s="547"/>
      <c r="F2" s="57"/>
      <c r="G2" s="57"/>
    </row>
    <row r="3" spans="1:7" s="34" customFormat="1" ht="13" x14ac:dyDescent="0.3"/>
    <row r="4" spans="1:7" s="34" customFormat="1" ht="26" x14ac:dyDescent="0.3">
      <c r="A4" s="246"/>
      <c r="B4" s="247" t="s">
        <v>7</v>
      </c>
      <c r="C4" s="248" t="s">
        <v>8</v>
      </c>
      <c r="D4" s="247" t="s">
        <v>226</v>
      </c>
      <c r="E4" s="249" t="s">
        <v>8</v>
      </c>
    </row>
    <row r="5" spans="1:7" s="34" customFormat="1" ht="26.15" customHeight="1" x14ac:dyDescent="0.3">
      <c r="A5" s="250" t="s">
        <v>9</v>
      </c>
      <c r="B5" s="251"/>
      <c r="C5" s="252"/>
      <c r="D5" s="81"/>
      <c r="E5" s="82"/>
    </row>
    <row r="6" spans="1:7" s="34" customFormat="1" ht="13" customHeight="1" x14ac:dyDescent="0.3">
      <c r="A6" s="94" t="s">
        <v>3</v>
      </c>
      <c r="B6" s="35">
        <v>16</v>
      </c>
      <c r="C6" s="253">
        <v>0.64</v>
      </c>
      <c r="D6" s="65">
        <v>229413.44362199999</v>
      </c>
      <c r="E6" s="83">
        <v>0.69413482392839931</v>
      </c>
    </row>
    <row r="7" spans="1:7" s="34" customFormat="1" ht="13" customHeight="1" x14ac:dyDescent="0.3">
      <c r="A7" s="94" t="s">
        <v>4</v>
      </c>
      <c r="B7" s="35">
        <v>4</v>
      </c>
      <c r="C7" s="253">
        <v>0.16</v>
      </c>
      <c r="D7" s="65">
        <v>91769.763999999996</v>
      </c>
      <c r="E7" s="83">
        <v>0.27766720193193634</v>
      </c>
    </row>
    <row r="8" spans="1:7" s="34" customFormat="1" ht="13" customHeight="1" x14ac:dyDescent="0.3">
      <c r="A8" s="94" t="s">
        <v>5</v>
      </c>
      <c r="B8" s="35">
        <v>5</v>
      </c>
      <c r="C8" s="253">
        <v>0.2</v>
      </c>
      <c r="D8" s="65">
        <v>9319.5069999999996</v>
      </c>
      <c r="E8" s="83">
        <v>2.8197974139664284E-2</v>
      </c>
    </row>
    <row r="9" spans="1:7" s="34" customFormat="1" ht="13" customHeight="1" x14ac:dyDescent="0.3">
      <c r="A9" s="250" t="s">
        <v>431</v>
      </c>
      <c r="B9" s="251"/>
      <c r="C9" s="251"/>
      <c r="D9" s="251"/>
      <c r="E9" s="96"/>
    </row>
    <row r="10" spans="1:7" s="34" customFormat="1" ht="13" customHeight="1" x14ac:dyDescent="0.3">
      <c r="A10" s="94" t="s">
        <v>11</v>
      </c>
      <c r="B10" s="35">
        <v>6</v>
      </c>
      <c r="C10" s="253">
        <v>0.24</v>
      </c>
      <c r="D10" s="65">
        <v>289342.24462199997</v>
      </c>
      <c r="E10" s="83">
        <v>0.87546102292359163</v>
      </c>
    </row>
    <row r="11" spans="1:7" s="34" customFormat="1" ht="13" customHeight="1" x14ac:dyDescent="0.3">
      <c r="A11" s="94" t="s">
        <v>12</v>
      </c>
      <c r="B11" s="35">
        <v>4</v>
      </c>
      <c r="C11" s="253">
        <v>0.16</v>
      </c>
      <c r="D11" s="65">
        <v>24980.828000000001</v>
      </c>
      <c r="E11" s="83">
        <v>7.5584335301363201E-2</v>
      </c>
    </row>
    <row r="12" spans="1:7" s="34" customFormat="1" ht="13" customHeight="1" x14ac:dyDescent="0.3">
      <c r="A12" s="94" t="s">
        <v>13</v>
      </c>
      <c r="B12" s="35">
        <v>15</v>
      </c>
      <c r="C12" s="253">
        <v>0.6</v>
      </c>
      <c r="D12" s="65">
        <v>16179.642</v>
      </c>
      <c r="E12" s="83">
        <v>4.8954641775045195E-2</v>
      </c>
    </row>
    <row r="13" spans="1:7" s="34" customFormat="1" ht="13" customHeight="1" x14ac:dyDescent="0.3">
      <c r="A13" s="254" t="s">
        <v>432</v>
      </c>
      <c r="B13" s="251"/>
      <c r="C13" s="252"/>
      <c r="D13" s="81"/>
      <c r="E13" s="82"/>
    </row>
    <row r="14" spans="1:7" s="34" customFormat="1" ht="13" customHeight="1" x14ac:dyDescent="0.3">
      <c r="A14" s="94" t="s">
        <v>14</v>
      </c>
      <c r="B14" s="35">
        <v>18</v>
      </c>
      <c r="C14" s="253">
        <v>0.72</v>
      </c>
      <c r="D14" s="65">
        <v>323733.95262199995</v>
      </c>
      <c r="E14" s="83">
        <v>0.9795197990801936</v>
      </c>
    </row>
    <row r="15" spans="1:7" s="34" customFormat="1" ht="13" customHeight="1" x14ac:dyDescent="0.3">
      <c r="A15" s="94" t="s">
        <v>15</v>
      </c>
      <c r="B15" s="35">
        <v>7</v>
      </c>
      <c r="C15" s="253">
        <v>0.28000000000000003</v>
      </c>
      <c r="D15" s="65">
        <v>6768.7619999999997</v>
      </c>
      <c r="E15" s="83">
        <v>2.0480200919806412E-2</v>
      </c>
    </row>
    <row r="16" spans="1:7" s="34" customFormat="1" ht="13" customHeight="1" x14ac:dyDescent="0.3">
      <c r="A16" s="255" t="s">
        <v>6</v>
      </c>
      <c r="B16" s="256">
        <v>25</v>
      </c>
      <c r="C16" s="257">
        <v>1</v>
      </c>
      <c r="D16" s="88">
        <f>+SUM(D6:D8)</f>
        <v>330502.714622</v>
      </c>
      <c r="E16" s="258">
        <v>1</v>
      </c>
    </row>
    <row r="17" spans="1:7" ht="13" customHeight="1" x14ac:dyDescent="0.35">
      <c r="A17" s="1" t="s">
        <v>17</v>
      </c>
    </row>
    <row r="18" spans="1:7" ht="13" customHeight="1" x14ac:dyDescent="0.35">
      <c r="A18" s="541" t="s">
        <v>327</v>
      </c>
      <c r="B18" s="541"/>
      <c r="C18" s="541"/>
      <c r="D18" s="541"/>
      <c r="E18" s="541"/>
    </row>
    <row r="19" spans="1:7" ht="26.15" customHeight="1" x14ac:dyDescent="0.35">
      <c r="A19" s="541" t="s">
        <v>19</v>
      </c>
      <c r="B19" s="541"/>
      <c r="C19" s="541"/>
      <c r="D19" s="541"/>
      <c r="E19" s="541"/>
      <c r="F19" s="3"/>
      <c r="G19" s="3"/>
    </row>
    <row r="20" spans="1:7" ht="39" customHeight="1" x14ac:dyDescent="0.35">
      <c r="A20" s="541" t="s">
        <v>20</v>
      </c>
      <c r="B20" s="541"/>
      <c r="C20" s="541"/>
      <c r="D20" s="541"/>
      <c r="E20" s="541"/>
    </row>
    <row r="21" spans="1:7" x14ac:dyDescent="0.35">
      <c r="A21" s="541"/>
      <c r="B21" s="541"/>
      <c r="C21" s="541"/>
      <c r="D21" s="541"/>
      <c r="E21" s="541"/>
    </row>
  </sheetData>
  <mergeCells count="5">
    <mergeCell ref="A2:E2"/>
    <mergeCell ref="A19:E19"/>
    <mergeCell ref="A20:E20"/>
    <mergeCell ref="A21:E21"/>
    <mergeCell ref="A18:E18"/>
  </mergeCells>
  <hyperlinks>
    <hyperlink ref="A2:E2" location="Índice!A1" display="Tabela 2 - Caracterização das instituições financeiras associadas, a 31 de dezembro de 2017"/>
  </hyperlinks>
  <pageMargins left="0.70866141732283472" right="0.70866141732283472" top="0.74803149606299213" bottom="0.74803149606299213" header="0.31496062992125984" footer="0.31496062992125984"/>
  <pageSetup paperSize="9" orientation="landscape" verticalDpi="3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workbookViewId="0">
      <selection activeCell="H13" sqref="H13"/>
    </sheetView>
  </sheetViews>
  <sheetFormatPr defaultColWidth="9.1796875" defaultRowHeight="14.5" x14ac:dyDescent="0.35"/>
  <cols>
    <col min="1" max="1" width="43.1796875" style="2" customWidth="1"/>
    <col min="2" max="5" width="11.1796875" style="2" bestFit="1" customWidth="1"/>
    <col min="6" max="6" width="10.7265625" style="2" customWidth="1"/>
    <col min="7" max="16384" width="9.1796875" style="2"/>
  </cols>
  <sheetData>
    <row r="1" spans="1:6" s="34" customFormat="1" ht="13" customHeight="1" x14ac:dyDescent="0.3"/>
    <row r="2" spans="1:6" s="34" customFormat="1" ht="13" customHeight="1" x14ac:dyDescent="0.3">
      <c r="A2" s="547" t="s">
        <v>357</v>
      </c>
      <c r="B2" s="547"/>
      <c r="C2" s="547"/>
      <c r="D2" s="547"/>
      <c r="E2" s="547"/>
      <c r="F2" s="547"/>
    </row>
    <row r="3" spans="1:6" s="34" customFormat="1" ht="13" customHeight="1" x14ac:dyDescent="0.3"/>
    <row r="4" spans="1:6" s="34" customFormat="1" ht="13" customHeight="1" x14ac:dyDescent="0.3">
      <c r="A4" s="74"/>
      <c r="B4" s="202">
        <v>2016</v>
      </c>
      <c r="C4" s="202">
        <v>2017</v>
      </c>
      <c r="D4" s="202">
        <v>2018</v>
      </c>
      <c r="E4" s="202">
        <v>2019</v>
      </c>
      <c r="F4" s="203" t="s">
        <v>12</v>
      </c>
    </row>
    <row r="5" spans="1:6" s="34" customFormat="1" ht="13" customHeight="1" x14ac:dyDescent="0.3">
      <c r="A5" s="80" t="s">
        <v>481</v>
      </c>
      <c r="B5" s="204"/>
      <c r="C5" s="206"/>
      <c r="D5" s="204"/>
      <c r="E5" s="204"/>
      <c r="F5" s="207"/>
    </row>
    <row r="6" spans="1:6" s="34" customFormat="1" ht="13" customHeight="1" x14ac:dyDescent="0.3">
      <c r="A6" s="94" t="s">
        <v>6</v>
      </c>
      <c r="B6" s="188">
        <v>9073631</v>
      </c>
      <c r="C6" s="188">
        <v>9805141.4482510239</v>
      </c>
      <c r="D6" s="188">
        <v>9350657</v>
      </c>
      <c r="E6" s="188">
        <v>9457334</v>
      </c>
      <c r="F6" s="469" t="s">
        <v>0</v>
      </c>
    </row>
    <row r="7" spans="1:6" s="34" customFormat="1" ht="13" customHeight="1" x14ac:dyDescent="0.3">
      <c r="A7" s="94" t="s">
        <v>227</v>
      </c>
      <c r="B7" s="471" t="s">
        <v>0</v>
      </c>
      <c r="C7" s="193">
        <v>8.0619373683040951E-2</v>
      </c>
      <c r="D7" s="193">
        <v>-4.6351646291863724E-2</v>
      </c>
      <c r="E7" s="193">
        <v>1.1408503167210648E-2</v>
      </c>
      <c r="F7" s="472">
        <v>1.5225410186129293E-2</v>
      </c>
    </row>
    <row r="8" spans="1:6" s="34" customFormat="1" ht="13" customHeight="1" x14ac:dyDescent="0.3">
      <c r="A8" s="80" t="s">
        <v>482</v>
      </c>
      <c r="B8" s="204"/>
      <c r="C8" s="206"/>
      <c r="D8" s="204"/>
      <c r="E8" s="204"/>
      <c r="F8" s="207"/>
    </row>
    <row r="9" spans="1:6" s="34" customFormat="1" ht="13" customHeight="1" x14ac:dyDescent="0.3">
      <c r="A9" s="94" t="s">
        <v>6</v>
      </c>
      <c r="B9" s="188">
        <v>13837322</v>
      </c>
      <c r="C9" s="188">
        <v>13687364</v>
      </c>
      <c r="D9" s="188">
        <v>14100063</v>
      </c>
      <c r="E9" s="188">
        <v>14352780</v>
      </c>
      <c r="F9" s="469" t="s">
        <v>0</v>
      </c>
    </row>
    <row r="10" spans="1:6" s="34" customFormat="1" ht="13" customHeight="1" x14ac:dyDescent="0.3">
      <c r="A10" s="94" t="s">
        <v>227</v>
      </c>
      <c r="B10" s="471" t="s">
        <v>0</v>
      </c>
      <c r="C10" s="193">
        <v>-1.0837212576248478E-2</v>
      </c>
      <c r="D10" s="193">
        <v>3.0151824704888419E-2</v>
      </c>
      <c r="E10" s="193">
        <v>1.792311140737457E-2</v>
      </c>
      <c r="F10" s="472">
        <v>1.2412574512004837E-2</v>
      </c>
    </row>
    <row r="11" spans="1:6" s="34" customFormat="1" ht="13" customHeight="1" x14ac:dyDescent="0.3">
      <c r="A11" s="80" t="s">
        <v>485</v>
      </c>
      <c r="B11" s="473"/>
      <c r="C11" s="474"/>
      <c r="D11" s="474"/>
      <c r="E11" s="474"/>
      <c r="F11" s="475"/>
    </row>
    <row r="12" spans="1:6" s="34" customFormat="1" ht="13" customHeight="1" x14ac:dyDescent="0.3">
      <c r="A12" s="94" t="s">
        <v>6</v>
      </c>
      <c r="B12" s="188">
        <v>260511</v>
      </c>
      <c r="C12" s="188">
        <v>270388</v>
      </c>
      <c r="D12" s="188">
        <v>293564</v>
      </c>
      <c r="E12" s="188">
        <v>311730</v>
      </c>
      <c r="F12" s="469" t="s">
        <v>0</v>
      </c>
    </row>
    <row r="13" spans="1:6" s="34" customFormat="1" ht="13" customHeight="1" x14ac:dyDescent="0.3">
      <c r="A13" s="214" t="s">
        <v>227</v>
      </c>
      <c r="B13" s="476" t="s">
        <v>0</v>
      </c>
      <c r="C13" s="477">
        <v>3.7913946052182013E-2</v>
      </c>
      <c r="D13" s="477">
        <v>8.5713863041259275E-2</v>
      </c>
      <c r="E13" s="477">
        <v>6.1880884577127926E-2</v>
      </c>
      <c r="F13" s="478">
        <v>6.1836231223523073E-2</v>
      </c>
    </row>
    <row r="14" spans="1:6" ht="13" customHeight="1" x14ac:dyDescent="0.35">
      <c r="A14" s="1" t="s">
        <v>17</v>
      </c>
    </row>
    <row r="15" spans="1:6" ht="13" customHeight="1" x14ac:dyDescent="0.35">
      <c r="A15" s="541" t="s">
        <v>483</v>
      </c>
      <c r="B15" s="541"/>
      <c r="C15" s="541"/>
      <c r="D15" s="541"/>
      <c r="E15" s="541"/>
    </row>
    <row r="16" spans="1:6" ht="13" customHeight="1" x14ac:dyDescent="0.35">
      <c r="A16" s="569" t="s">
        <v>484</v>
      </c>
      <c r="B16" s="569"/>
      <c r="C16" s="569"/>
      <c r="D16" s="569"/>
      <c r="E16" s="569"/>
    </row>
    <row r="17" spans="1:5" ht="13" customHeight="1" x14ac:dyDescent="0.35">
      <c r="A17" s="569" t="s">
        <v>486</v>
      </c>
      <c r="B17" s="569"/>
      <c r="C17" s="569"/>
      <c r="D17" s="569"/>
      <c r="E17" s="569"/>
    </row>
  </sheetData>
  <mergeCells count="4">
    <mergeCell ref="A2:F2"/>
    <mergeCell ref="A15:E15"/>
    <mergeCell ref="A16:E16"/>
    <mergeCell ref="A17:E17"/>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89" orientation="portrait" verticalDpi="36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showGridLines="0" workbookViewId="0">
      <selection activeCell="A28" sqref="A28"/>
    </sheetView>
  </sheetViews>
  <sheetFormatPr defaultColWidth="9.1796875" defaultRowHeight="14.5" x14ac:dyDescent="0.35"/>
  <cols>
    <col min="1" max="1" width="62.54296875" style="2" customWidth="1"/>
    <col min="2" max="2" width="14.1796875" style="2" bestFit="1" customWidth="1"/>
    <col min="3" max="4" width="14.1796875" style="2" customWidth="1"/>
    <col min="5" max="5" width="14.1796875" style="2" bestFit="1" customWidth="1"/>
    <col min="6" max="16384" width="9.1796875" style="2"/>
  </cols>
  <sheetData>
    <row r="1" spans="1:13" s="34" customFormat="1" ht="13" customHeight="1" x14ac:dyDescent="0.3"/>
    <row r="2" spans="1:13" s="34" customFormat="1" ht="13" customHeight="1" x14ac:dyDescent="0.3">
      <c r="A2" s="547" t="s">
        <v>376</v>
      </c>
      <c r="B2" s="547"/>
      <c r="C2" s="547"/>
      <c r="D2" s="73"/>
      <c r="E2" s="73"/>
    </row>
    <row r="3" spans="1:13" s="34" customFormat="1" ht="13" customHeight="1" x14ac:dyDescent="0.3"/>
    <row r="4" spans="1:13" s="34" customFormat="1" ht="13" customHeight="1" x14ac:dyDescent="0.3">
      <c r="A4" s="11"/>
      <c r="B4" s="202">
        <v>2018</v>
      </c>
      <c r="C4" s="13">
        <f>+B4+1</f>
        <v>2019</v>
      </c>
      <c r="G4" s="35"/>
      <c r="H4" s="35"/>
      <c r="I4" s="35"/>
      <c r="J4" s="35"/>
      <c r="K4" s="35"/>
      <c r="L4" s="35"/>
      <c r="M4" s="35"/>
    </row>
    <row r="5" spans="1:13" s="34" customFormat="1" ht="13" customHeight="1" x14ac:dyDescent="0.3">
      <c r="A5" s="14" t="s">
        <v>358</v>
      </c>
      <c r="B5" s="15"/>
      <c r="C5" s="16"/>
      <c r="D5" s="50"/>
      <c r="E5" s="50"/>
      <c r="F5" s="50"/>
      <c r="G5" s="50"/>
    </row>
    <row r="6" spans="1:13" s="34" customFormat="1" ht="13" customHeight="1" x14ac:dyDescent="0.3">
      <c r="A6" s="17" t="s">
        <v>21</v>
      </c>
      <c r="B6" s="18">
        <f>+'[1]2018'!AH9</f>
        <v>17654.858345469995</v>
      </c>
      <c r="C6" s="19">
        <f>+'[1]2019'!AF9</f>
        <v>21847.926311980005</v>
      </c>
    </row>
    <row r="7" spans="1:13" s="34" customFormat="1" ht="13" customHeight="1" x14ac:dyDescent="0.3">
      <c r="A7" s="17" t="s">
        <v>227</v>
      </c>
      <c r="B7" s="18">
        <v>0</v>
      </c>
      <c r="C7" s="20">
        <f>+C6/B6-1</f>
        <v>0.23750221522371473</v>
      </c>
    </row>
    <row r="8" spans="1:13" s="34" customFormat="1" ht="13" customHeight="1" x14ac:dyDescent="0.3">
      <c r="A8" s="17" t="s">
        <v>360</v>
      </c>
      <c r="B8" s="21">
        <f>+B6/$B$25</f>
        <v>5.3631618009213289E-2</v>
      </c>
      <c r="C8" s="20">
        <f>+C6/$C$25</f>
        <v>6.6105134176052294E-2</v>
      </c>
    </row>
    <row r="9" spans="1:13" s="34" customFormat="1" ht="13" customHeight="1" x14ac:dyDescent="0.3">
      <c r="A9" s="14" t="s">
        <v>361</v>
      </c>
      <c r="B9" s="22"/>
      <c r="C9" s="23"/>
    </row>
    <row r="10" spans="1:13" s="34" customFormat="1" ht="13" customHeight="1" x14ac:dyDescent="0.3">
      <c r="A10" s="17" t="s">
        <v>21</v>
      </c>
      <c r="B10" s="18">
        <f>+'[1]2018'!AH10+'[1]2018'!AH11+'[1]2018'!AH12</f>
        <v>20944.58253096</v>
      </c>
      <c r="C10" s="19">
        <f>+'[1]2019'!AF10+'[1]2019'!AF11+'[1]2019'!AF12</f>
        <v>19719.870387270003</v>
      </c>
    </row>
    <row r="11" spans="1:13" s="34" customFormat="1" ht="13" customHeight="1" x14ac:dyDescent="0.3">
      <c r="A11" s="17" t="s">
        <v>227</v>
      </c>
      <c r="B11" s="18">
        <v>0</v>
      </c>
      <c r="C11" s="20">
        <f>+C10/B10-1</f>
        <v>-5.8473934339805744E-2</v>
      </c>
    </row>
    <row r="12" spans="1:13" s="34" customFormat="1" ht="13" customHeight="1" x14ac:dyDescent="0.3">
      <c r="A12" s="17" t="s">
        <v>360</v>
      </c>
      <c r="B12" s="21">
        <f>+B10/$B$25</f>
        <v>6.362508425059725E-2</v>
      </c>
      <c r="C12" s="20">
        <f>+C10/$C$25</f>
        <v>5.9666288656880048E-2</v>
      </c>
    </row>
    <row r="13" spans="1:13" s="34" customFormat="1" ht="13" customHeight="1" x14ac:dyDescent="0.3">
      <c r="A13" s="14" t="s">
        <v>238</v>
      </c>
      <c r="B13" s="24"/>
      <c r="C13" s="25"/>
    </row>
    <row r="14" spans="1:13" s="34" customFormat="1" ht="13" customHeight="1" x14ac:dyDescent="0.3">
      <c r="A14" s="17" t="s">
        <v>21</v>
      </c>
      <c r="B14" s="18">
        <f>+'[1]2018'!AH13</f>
        <v>32224.770636139994</v>
      </c>
      <c r="C14" s="19">
        <f>+'[1]2019'!AF13</f>
        <v>33063.424010330004</v>
      </c>
    </row>
    <row r="15" spans="1:13" s="34" customFormat="1" ht="13" customHeight="1" x14ac:dyDescent="0.3">
      <c r="A15" s="17" t="s">
        <v>227</v>
      </c>
      <c r="B15" s="18">
        <v>0</v>
      </c>
      <c r="C15" s="20">
        <f>+C14/B14-1</f>
        <v>2.6025115389012532E-2</v>
      </c>
    </row>
    <row r="16" spans="1:13" s="34" customFormat="1" ht="13" customHeight="1" x14ac:dyDescent="0.3">
      <c r="A16" s="17" t="s">
        <v>360</v>
      </c>
      <c r="B16" s="21">
        <f>+B14/$B$25</f>
        <v>9.7891841178970651E-2</v>
      </c>
      <c r="C16" s="20">
        <f>+C14/$C$25</f>
        <v>0.10003979550791951</v>
      </c>
    </row>
    <row r="17" spans="1:3" s="34" customFormat="1" ht="13" customHeight="1" x14ac:dyDescent="0.3">
      <c r="A17" s="14" t="s">
        <v>239</v>
      </c>
      <c r="B17" s="24"/>
      <c r="C17" s="25"/>
    </row>
    <row r="18" spans="1:3" s="34" customFormat="1" ht="13" customHeight="1" x14ac:dyDescent="0.3">
      <c r="A18" s="17" t="s">
        <v>21</v>
      </c>
      <c r="B18" s="18">
        <f>+'[1]2018'!AH14</f>
        <v>228799.72416259383</v>
      </c>
      <c r="C18" s="19">
        <f>+'[1]2019'!AF14</f>
        <v>230953.96789484003</v>
      </c>
    </row>
    <row r="19" spans="1:3" s="34" customFormat="1" ht="13" customHeight="1" x14ac:dyDescent="0.3">
      <c r="A19" s="17" t="s">
        <v>227</v>
      </c>
      <c r="B19" s="18">
        <v>0</v>
      </c>
      <c r="C19" s="20">
        <f>+C18/B18-1</f>
        <v>9.4154122787111216E-3</v>
      </c>
    </row>
    <row r="20" spans="1:3" s="34" customFormat="1" ht="13" customHeight="1" x14ac:dyDescent="0.3">
      <c r="A20" s="17" t="s">
        <v>360</v>
      </c>
      <c r="B20" s="21">
        <f>+B18/$B$25+0.001</f>
        <v>0.69604377587091504</v>
      </c>
      <c r="C20" s="20">
        <f>+C18/$C$25</f>
        <v>0.69879597807909544</v>
      </c>
    </row>
    <row r="21" spans="1:3" s="34" customFormat="1" ht="13" customHeight="1" x14ac:dyDescent="0.3">
      <c r="A21" s="14" t="s">
        <v>242</v>
      </c>
      <c r="B21" s="24"/>
      <c r="C21" s="25"/>
    </row>
    <row r="22" spans="1:3" s="34" customFormat="1" ht="13" customHeight="1" x14ac:dyDescent="0.3">
      <c r="A22" s="17" t="s">
        <v>21</v>
      </c>
      <c r="B22" s="18">
        <f>+SUM('[1]2018'!AH15:AH22)</f>
        <v>29563.566041400001</v>
      </c>
      <c r="C22" s="19">
        <f>+SUM('[1]2019'!AF15:AF22)</f>
        <v>24917.52626481</v>
      </c>
    </row>
    <row r="23" spans="1:3" s="34" customFormat="1" ht="13" customHeight="1" x14ac:dyDescent="0.3">
      <c r="A23" s="17" t="s">
        <v>227</v>
      </c>
      <c r="B23" s="18">
        <v>0</v>
      </c>
      <c r="C23" s="20">
        <f>+C22/B22-1</f>
        <v>-0.15715424080044393</v>
      </c>
    </row>
    <row r="24" spans="1:3" s="34" customFormat="1" ht="13" customHeight="1" x14ac:dyDescent="0.3">
      <c r="A24" s="17" t="s">
        <v>360</v>
      </c>
      <c r="B24" s="21">
        <f>+B22/$B$25</f>
        <v>8.9807680690303815E-2</v>
      </c>
      <c r="C24" s="20">
        <f>+C22/$C$25</f>
        <v>7.5392803580052625E-2</v>
      </c>
    </row>
    <row r="25" spans="1:3" s="34" customFormat="1" ht="13" customHeight="1" x14ac:dyDescent="0.3">
      <c r="A25" s="26" t="s">
        <v>401</v>
      </c>
      <c r="B25" s="27">
        <f>+B6+B10+B14+B18+B22</f>
        <v>329187.50171656383</v>
      </c>
      <c r="C25" s="28">
        <f>+C6+C10+C14+C18+C22</f>
        <v>330502.71486923005</v>
      </c>
    </row>
    <row r="26" spans="1:3" s="34" customFormat="1" ht="13" customHeight="1" x14ac:dyDescent="0.3">
      <c r="A26" s="29" t="s">
        <v>227</v>
      </c>
      <c r="B26" s="30">
        <v>0</v>
      </c>
      <c r="C26" s="31">
        <f>+C25/B25-1</f>
        <v>3.9953313713552152E-3</v>
      </c>
    </row>
    <row r="27" spans="1:3" ht="13" customHeight="1" x14ac:dyDescent="0.35">
      <c r="A27" s="1" t="s">
        <v>17</v>
      </c>
    </row>
    <row r="28" spans="1:3" ht="13" customHeight="1" x14ac:dyDescent="0.35">
      <c r="A28" s="9" t="s">
        <v>327</v>
      </c>
      <c r="B28" s="10"/>
      <c r="C28" s="10"/>
    </row>
  </sheetData>
  <mergeCells count="1">
    <mergeCell ref="A2:C2"/>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95" orientation="portrait" horizontalDpi="360" verticalDpi="36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Normal="100" workbookViewId="0">
      <selection activeCell="E16" sqref="E16"/>
    </sheetView>
  </sheetViews>
  <sheetFormatPr defaultColWidth="9.1796875" defaultRowHeight="13" x14ac:dyDescent="0.3"/>
  <cols>
    <col min="1" max="1" width="41.1796875" style="34" bestFit="1" customWidth="1"/>
    <col min="2" max="9" width="15.453125" style="34" customWidth="1"/>
    <col min="10" max="16384" width="9.1796875" style="34"/>
  </cols>
  <sheetData>
    <row r="1" spans="1:13" ht="13" customHeight="1" x14ac:dyDescent="0.3"/>
    <row r="2" spans="1:13" ht="13" customHeight="1" x14ac:dyDescent="0.3">
      <c r="A2" s="547" t="s">
        <v>441</v>
      </c>
      <c r="B2" s="547"/>
      <c r="C2" s="547"/>
      <c r="D2" s="547"/>
      <c r="E2" s="547"/>
      <c r="F2" s="547"/>
      <c r="G2" s="547"/>
      <c r="H2" s="547"/>
      <c r="I2" s="547"/>
    </row>
    <row r="3" spans="1:13" ht="13" customHeight="1" x14ac:dyDescent="0.3"/>
    <row r="4" spans="1:13" ht="13" customHeight="1" x14ac:dyDescent="0.3">
      <c r="A4" s="494"/>
      <c r="B4" s="570">
        <v>2018</v>
      </c>
      <c r="C4" s="571"/>
      <c r="D4" s="571"/>
      <c r="E4" s="572"/>
      <c r="F4" s="573">
        <v>2019</v>
      </c>
      <c r="G4" s="573"/>
      <c r="H4" s="573"/>
      <c r="I4" s="573"/>
      <c r="K4" s="35"/>
    </row>
    <row r="5" spans="1:13" ht="65" x14ac:dyDescent="0.3">
      <c r="A5" s="482" t="s">
        <v>442</v>
      </c>
      <c r="B5" s="484" t="s">
        <v>361</v>
      </c>
      <c r="C5" s="484" t="s">
        <v>238</v>
      </c>
      <c r="D5" s="484" t="s">
        <v>239</v>
      </c>
      <c r="E5" s="484" t="s">
        <v>6</v>
      </c>
      <c r="F5" s="37" t="s">
        <v>361</v>
      </c>
      <c r="G5" s="37" t="s">
        <v>238</v>
      </c>
      <c r="H5" s="37" t="s">
        <v>239</v>
      </c>
      <c r="I5" s="38" t="s">
        <v>6</v>
      </c>
      <c r="J5" s="35"/>
      <c r="K5" s="35"/>
      <c r="L5" s="35"/>
      <c r="M5" s="35"/>
    </row>
    <row r="6" spans="1:13" ht="13" customHeight="1" x14ac:dyDescent="0.3">
      <c r="A6" s="39" t="s">
        <v>362</v>
      </c>
      <c r="B6" s="40">
        <v>3656.9307515300002</v>
      </c>
      <c r="C6" s="18">
        <v>0</v>
      </c>
      <c r="D6" s="18">
        <v>0</v>
      </c>
      <c r="E6" s="19">
        <v>3656.9307515300002</v>
      </c>
      <c r="F6" s="18">
        <v>3392</v>
      </c>
      <c r="G6" s="18">
        <v>0</v>
      </c>
      <c r="H6" s="18">
        <v>0</v>
      </c>
      <c r="I6" s="19">
        <v>3392</v>
      </c>
    </row>
    <row r="7" spans="1:13" ht="13" customHeight="1" x14ac:dyDescent="0.3">
      <c r="A7" s="39" t="s">
        <v>145</v>
      </c>
      <c r="B7" s="41">
        <v>0.18544208971844267</v>
      </c>
      <c r="C7" s="18">
        <v>0</v>
      </c>
      <c r="D7" s="18">
        <v>0</v>
      </c>
      <c r="E7" s="42">
        <v>1.2888467562112592E-2</v>
      </c>
      <c r="F7" s="21">
        <v>0.17200751424176844</v>
      </c>
      <c r="G7" s="18">
        <v>0</v>
      </c>
      <c r="H7" s="18">
        <v>0</v>
      </c>
      <c r="I7" s="42">
        <v>1.1954747010835562E-2</v>
      </c>
    </row>
    <row r="8" spans="1:13" ht="13" customHeight="1" x14ac:dyDescent="0.3">
      <c r="A8" s="39" t="s">
        <v>363</v>
      </c>
      <c r="B8" s="40">
        <v>6068</v>
      </c>
      <c r="C8" s="18">
        <v>1165</v>
      </c>
      <c r="D8" s="18">
        <v>0</v>
      </c>
      <c r="E8" s="19">
        <v>7233</v>
      </c>
      <c r="F8" s="18">
        <v>5053.8689720000002</v>
      </c>
      <c r="G8" s="18">
        <v>1034</v>
      </c>
      <c r="H8" s="18">
        <v>0</v>
      </c>
      <c r="I8" s="19">
        <v>6087.8689720000002</v>
      </c>
    </row>
    <row r="9" spans="1:13" ht="13" customHeight="1" x14ac:dyDescent="0.3">
      <c r="A9" s="39" t="s">
        <v>145</v>
      </c>
      <c r="B9" s="41">
        <v>0.3077068385669372</v>
      </c>
      <c r="C9" s="21">
        <v>3.5236196537532724E-2</v>
      </c>
      <c r="D9" s="18">
        <v>0</v>
      </c>
      <c r="E9" s="42">
        <v>2.5491947266914391E-2</v>
      </c>
      <c r="F9" s="21">
        <v>0.256280495040484</v>
      </c>
      <c r="G9" s="21">
        <v>3.1274014780951785E-2</v>
      </c>
      <c r="H9" s="18">
        <v>0</v>
      </c>
      <c r="I9" s="42">
        <v>2.1456053477410249E-2</v>
      </c>
    </row>
    <row r="10" spans="1:13" ht="13" customHeight="1" x14ac:dyDescent="0.3">
      <c r="A10" s="39" t="s">
        <v>364</v>
      </c>
      <c r="B10" s="40">
        <v>11176</v>
      </c>
      <c r="C10" s="18">
        <v>31052</v>
      </c>
      <c r="D10" s="18">
        <v>41170</v>
      </c>
      <c r="E10" s="19">
        <v>83398</v>
      </c>
      <c r="F10" s="18">
        <v>11178.168814000001</v>
      </c>
      <c r="G10" s="18">
        <v>32018</v>
      </c>
      <c r="H10" s="18">
        <v>41768</v>
      </c>
      <c r="I10" s="19">
        <v>84964.168814000004</v>
      </c>
    </row>
    <row r="11" spans="1:13" ht="13" customHeight="1" x14ac:dyDescent="0.3">
      <c r="A11" s="39" t="s">
        <v>145</v>
      </c>
      <c r="B11" s="41">
        <v>0.56673230517865691</v>
      </c>
      <c r="C11" s="21">
        <v>0.93918830462100089</v>
      </c>
      <c r="D11" s="21">
        <v>0.17826060600812282</v>
      </c>
      <c r="E11" s="42">
        <v>0.29392747382360379</v>
      </c>
      <c r="F11" s="21">
        <v>0.56684228522140245</v>
      </c>
      <c r="G11" s="21">
        <v>0.96840561436800232</v>
      </c>
      <c r="H11" s="21">
        <v>0.18084986620712348</v>
      </c>
      <c r="I11" s="42">
        <v>0.29944727097797597</v>
      </c>
    </row>
    <row r="12" spans="1:13" ht="13" customHeight="1" x14ac:dyDescent="0.3">
      <c r="A12" s="39" t="s">
        <v>365</v>
      </c>
      <c r="B12" s="40">
        <v>44</v>
      </c>
      <c r="C12" s="18">
        <v>7.9270834900000002</v>
      </c>
      <c r="D12" s="18">
        <v>187630</v>
      </c>
      <c r="E12" s="19">
        <v>187681.92708349001</v>
      </c>
      <c r="F12" s="18">
        <v>96.030927000000005</v>
      </c>
      <c r="G12" s="18">
        <v>10.59229083</v>
      </c>
      <c r="H12" s="18">
        <v>189186</v>
      </c>
      <c r="I12" s="19">
        <v>189292.62321783</v>
      </c>
    </row>
    <row r="13" spans="1:13" ht="13" customHeight="1" x14ac:dyDescent="0.3">
      <c r="A13" s="39" t="s">
        <v>145</v>
      </c>
      <c r="B13" s="43">
        <v>2.2312295479474682E-3</v>
      </c>
      <c r="C13" s="44">
        <v>2.3975988997688481E-4</v>
      </c>
      <c r="D13" s="44">
        <v>0.81241286143561053</v>
      </c>
      <c r="E13" s="45">
        <v>0.66046519952512084</v>
      </c>
      <c r="F13" s="44">
        <v>4.869705496345144E-3</v>
      </c>
      <c r="G13" s="44">
        <v>3.203708510459962E-4</v>
      </c>
      <c r="H13" s="44">
        <v>0.81915013379287649</v>
      </c>
      <c r="I13" s="45">
        <v>0.66614192853377807</v>
      </c>
    </row>
    <row r="14" spans="1:13" ht="13" customHeight="1" x14ac:dyDescent="0.3">
      <c r="A14" s="46" t="s">
        <v>6</v>
      </c>
      <c r="B14" s="47">
        <v>20944.930751530002</v>
      </c>
      <c r="C14" s="48">
        <v>32224.927083490002</v>
      </c>
      <c r="D14" s="48">
        <v>228800</v>
      </c>
      <c r="E14" s="49">
        <v>281969.85783502</v>
      </c>
      <c r="F14" s="48">
        <v>19720.068713000001</v>
      </c>
      <c r="G14" s="48">
        <v>33062.592290829998</v>
      </c>
      <c r="H14" s="48">
        <v>230954</v>
      </c>
      <c r="I14" s="49">
        <v>283736.66100383003</v>
      </c>
    </row>
    <row r="15" spans="1:13" x14ac:dyDescent="0.3">
      <c r="A15" s="1" t="s">
        <v>17</v>
      </c>
    </row>
    <row r="16" spans="1:13" x14ac:dyDescent="0.3">
      <c r="A16" s="51" t="s">
        <v>327</v>
      </c>
      <c r="B16" s="50"/>
      <c r="C16" s="50"/>
      <c r="E16" s="374"/>
    </row>
  </sheetData>
  <mergeCells count="3">
    <mergeCell ref="B4:E4"/>
    <mergeCell ref="F4:I4"/>
    <mergeCell ref="A2:I2"/>
  </mergeCells>
  <hyperlinks>
    <hyperlink ref="A2:B2" location="Índice!A1" display="Tabela 29 - Composição e evolução da estrutura do ativo agregado, a 31 de dezembro (2014-2017)"/>
  </hyperlinks>
  <pageMargins left="0.7" right="0.7" top="0.75" bottom="0.75" header="0.3" footer="0.3"/>
  <pageSetup paperSize="9" scale="80" orientation="landscape" horizontalDpi="360" verticalDpi="36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election activeCell="C16" sqref="C16"/>
    </sheetView>
  </sheetViews>
  <sheetFormatPr defaultColWidth="9.1796875" defaultRowHeight="14.5" x14ac:dyDescent="0.35"/>
  <cols>
    <col min="1" max="1" width="61" style="2" customWidth="1"/>
    <col min="2" max="3" width="14.26953125" style="2" customWidth="1"/>
    <col min="4" max="16384" width="9.1796875" style="2"/>
  </cols>
  <sheetData>
    <row r="1" spans="1:4" s="34" customFormat="1" ht="13" customHeight="1" x14ac:dyDescent="0.3"/>
    <row r="2" spans="1:4" s="34" customFormat="1" ht="13" customHeight="1" x14ac:dyDescent="0.3">
      <c r="A2" s="547" t="s">
        <v>454</v>
      </c>
      <c r="B2" s="547"/>
      <c r="C2" s="547"/>
      <c r="D2" s="57"/>
    </row>
    <row r="3" spans="1:4" s="34" customFormat="1" ht="13" customHeight="1" x14ac:dyDescent="0.3"/>
    <row r="4" spans="1:4" s="34" customFormat="1" ht="13" customHeight="1" x14ac:dyDescent="0.3">
      <c r="A4" s="11"/>
      <c r="B4" s="202">
        <v>2018</v>
      </c>
      <c r="C4" s="13">
        <f>+B4+1</f>
        <v>2019</v>
      </c>
    </row>
    <row r="5" spans="1:4" s="34" customFormat="1" ht="13" customHeight="1" x14ac:dyDescent="0.3">
      <c r="A5" s="14" t="s">
        <v>366</v>
      </c>
      <c r="B5" s="15"/>
      <c r="C5" s="16"/>
    </row>
    <row r="6" spans="1:4" s="34" customFormat="1" ht="13" customHeight="1" x14ac:dyDescent="0.3">
      <c r="A6" s="17" t="s">
        <v>21</v>
      </c>
      <c r="B6" s="18">
        <v>20</v>
      </c>
      <c r="C6" s="19">
        <v>27</v>
      </c>
    </row>
    <row r="7" spans="1:4" s="34" customFormat="1" ht="13" customHeight="1" x14ac:dyDescent="0.3">
      <c r="A7" s="17" t="s">
        <v>227</v>
      </c>
      <c r="B7" s="18">
        <v>0</v>
      </c>
      <c r="C7" s="20">
        <v>0.35000000000000009</v>
      </c>
    </row>
    <row r="8" spans="1:4" s="34" customFormat="1" ht="13" customHeight="1" x14ac:dyDescent="0.3">
      <c r="A8" s="17" t="s">
        <v>375</v>
      </c>
      <c r="B8" s="21">
        <v>9.9744629825990677E-5</v>
      </c>
      <c r="C8" s="20">
        <v>1.3652506141773082E-4</v>
      </c>
    </row>
    <row r="9" spans="1:4" s="34" customFormat="1" ht="13" customHeight="1" x14ac:dyDescent="0.3">
      <c r="A9" s="14" t="s">
        <v>367</v>
      </c>
      <c r="B9" s="22"/>
      <c r="C9" s="23"/>
    </row>
    <row r="10" spans="1:4" s="34" customFormat="1" ht="13" customHeight="1" x14ac:dyDescent="0.3">
      <c r="A10" s="17" t="s">
        <v>21</v>
      </c>
      <c r="B10" s="18">
        <v>13062</v>
      </c>
      <c r="C10" s="19">
        <v>12382</v>
      </c>
    </row>
    <row r="11" spans="1:4" s="34" customFormat="1" ht="13" customHeight="1" x14ac:dyDescent="0.3">
      <c r="A11" s="17" t="s">
        <v>227</v>
      </c>
      <c r="B11" s="18">
        <v>0</v>
      </c>
      <c r="C11" s="20">
        <v>-5.2059408972592203E-2</v>
      </c>
    </row>
    <row r="12" spans="1:4" s="34" customFormat="1" ht="13" customHeight="1" x14ac:dyDescent="0.3">
      <c r="A12" s="17" t="s">
        <v>375</v>
      </c>
      <c r="B12" s="21">
        <v>6.5143217739354511E-2</v>
      </c>
      <c r="C12" s="20">
        <v>6.2609381869420111E-2</v>
      </c>
    </row>
    <row r="13" spans="1:4" s="34" customFormat="1" ht="13" customHeight="1" x14ac:dyDescent="0.3">
      <c r="A13" s="14" t="s">
        <v>368</v>
      </c>
      <c r="B13" s="24"/>
      <c r="C13" s="25"/>
    </row>
    <row r="14" spans="1:4" s="34" customFormat="1" ht="13" customHeight="1" x14ac:dyDescent="0.3">
      <c r="A14" s="17" t="s">
        <v>21</v>
      </c>
      <c r="B14" s="18">
        <v>84557</v>
      </c>
      <c r="C14" s="19">
        <v>79460</v>
      </c>
    </row>
    <row r="15" spans="1:4" s="34" customFormat="1" ht="13" customHeight="1" x14ac:dyDescent="0.3">
      <c r="A15" s="17" t="s">
        <v>227</v>
      </c>
      <c r="B15" s="18">
        <v>0</v>
      </c>
      <c r="C15" s="20">
        <v>-6.0278865144222205E-2</v>
      </c>
    </row>
    <row r="16" spans="1:4" s="34" customFormat="1" ht="13" customHeight="1" x14ac:dyDescent="0.3">
      <c r="A16" s="17" t="s">
        <v>375</v>
      </c>
      <c r="B16" s="21">
        <v>0.42170533320981468</v>
      </c>
      <c r="C16" s="20">
        <v>0.40178819926862552</v>
      </c>
    </row>
    <row r="17" spans="1:8" s="34" customFormat="1" ht="13" customHeight="1" x14ac:dyDescent="0.3">
      <c r="A17" s="14" t="s">
        <v>369</v>
      </c>
      <c r="B17" s="24"/>
      <c r="C17" s="25"/>
    </row>
    <row r="18" spans="1:8" s="34" customFormat="1" ht="13" customHeight="1" x14ac:dyDescent="0.3">
      <c r="A18" s="17" t="s">
        <v>21</v>
      </c>
      <c r="B18" s="18">
        <v>87404.568112619949</v>
      </c>
      <c r="C18" s="19">
        <v>89693.914915399975</v>
      </c>
      <c r="D18" s="528"/>
      <c r="F18" s="528"/>
      <c r="G18" s="528"/>
      <c r="H18" s="374"/>
    </row>
    <row r="19" spans="1:8" s="34" customFormat="1" ht="13" customHeight="1" x14ac:dyDescent="0.3">
      <c r="A19" s="17" t="s">
        <v>227</v>
      </c>
      <c r="B19" s="18">
        <v>0</v>
      </c>
      <c r="C19" s="20">
        <v>2.6192530347272314E-2</v>
      </c>
    </row>
    <row r="20" spans="1:8" s="34" customFormat="1" ht="13" customHeight="1" x14ac:dyDescent="0.3">
      <c r="A20" s="17" t="s">
        <v>375</v>
      </c>
      <c r="B20" s="21">
        <v>0.43590681457469327</v>
      </c>
      <c r="C20" s="20">
        <v>0.45353582380080382</v>
      </c>
    </row>
    <row r="21" spans="1:8" s="34" customFormat="1" ht="13" customHeight="1" x14ac:dyDescent="0.3">
      <c r="A21" s="14" t="s">
        <v>370</v>
      </c>
      <c r="B21" s="24"/>
      <c r="C21" s="25"/>
    </row>
    <row r="22" spans="1:8" s="34" customFormat="1" ht="13" customHeight="1" x14ac:dyDescent="0.3">
      <c r="A22" s="17" t="s">
        <v>21</v>
      </c>
      <c r="B22" s="18">
        <v>15468.479853179977</v>
      </c>
      <c r="C22" s="19">
        <v>16202.973044079457</v>
      </c>
    </row>
    <row r="23" spans="1:8" s="34" customFormat="1" ht="13" customHeight="1" x14ac:dyDescent="0.3">
      <c r="A23" s="17" t="s">
        <v>227</v>
      </c>
      <c r="B23" s="18">
        <v>0</v>
      </c>
      <c r="C23" s="20">
        <v>4.7483217347209727E-2</v>
      </c>
    </row>
    <row r="24" spans="1:8" s="34" customFormat="1" ht="13" customHeight="1" x14ac:dyDescent="0.3">
      <c r="A24" s="17" t="s">
        <v>375</v>
      </c>
      <c r="B24" s="21">
        <v>7.7144889846311571E-2</v>
      </c>
      <c r="C24" s="20">
        <v>8.1930069999732763E-2</v>
      </c>
    </row>
    <row r="25" spans="1:8" s="34" customFormat="1" ht="13" customHeight="1" x14ac:dyDescent="0.3">
      <c r="A25" s="26" t="s">
        <v>371</v>
      </c>
      <c r="B25" s="27">
        <v>200512.04796579992</v>
      </c>
      <c r="C25" s="28">
        <v>197765.88795947944</v>
      </c>
      <c r="D25" s="374"/>
    </row>
    <row r="26" spans="1:8" s="34" customFormat="1" ht="13" customHeight="1" x14ac:dyDescent="0.3">
      <c r="A26" s="26" t="s">
        <v>372</v>
      </c>
      <c r="B26" s="27">
        <v>-12829.819173250571</v>
      </c>
      <c r="C26" s="32">
        <v>-8473</v>
      </c>
    </row>
    <row r="27" spans="1:8" s="34" customFormat="1" ht="13" customHeight="1" x14ac:dyDescent="0.3">
      <c r="A27" s="26" t="s">
        <v>373</v>
      </c>
      <c r="B27" s="27">
        <v>187682.22879254934</v>
      </c>
      <c r="C27" s="32">
        <v>189292.88795947944</v>
      </c>
    </row>
    <row r="28" spans="1:8" s="34" customFormat="1" ht="13" customHeight="1" x14ac:dyDescent="0.3">
      <c r="A28" s="29" t="s">
        <v>374</v>
      </c>
      <c r="B28" s="30">
        <v>0</v>
      </c>
      <c r="C28" s="31">
        <v>8.9999999999999993E-3</v>
      </c>
    </row>
    <row r="29" spans="1:8" ht="13" customHeight="1" x14ac:dyDescent="0.35">
      <c r="A29" s="1" t="s">
        <v>17</v>
      </c>
      <c r="B29" s="1"/>
    </row>
    <row r="30" spans="1:8" ht="13" customHeight="1" x14ac:dyDescent="0.35">
      <c r="A30" s="541" t="s">
        <v>327</v>
      </c>
      <c r="B30" s="541"/>
      <c r="C30" s="541"/>
      <c r="D30" s="541"/>
      <c r="E30" s="541"/>
      <c r="F30" s="541"/>
    </row>
  </sheetData>
  <mergeCells count="2">
    <mergeCell ref="A2:C2"/>
    <mergeCell ref="A30:F30"/>
  </mergeCells>
  <hyperlinks>
    <hyperlink ref="A2:C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election activeCell="B6" sqref="B6:C20"/>
    </sheetView>
  </sheetViews>
  <sheetFormatPr defaultColWidth="9.1796875" defaultRowHeight="14.5" x14ac:dyDescent="0.35"/>
  <cols>
    <col min="1" max="1" width="61" style="2" customWidth="1"/>
    <col min="2" max="3" width="14.26953125" style="2" customWidth="1"/>
    <col min="4" max="16384" width="9.1796875" style="2"/>
  </cols>
  <sheetData>
    <row r="1" spans="1:8" s="34" customFormat="1" ht="13" customHeight="1" x14ac:dyDescent="0.3"/>
    <row r="2" spans="1:8" s="34" customFormat="1" ht="13" customHeight="1" x14ac:dyDescent="0.3">
      <c r="A2" s="547" t="s">
        <v>487</v>
      </c>
      <c r="B2" s="547"/>
      <c r="C2" s="547"/>
      <c r="D2" s="57"/>
    </row>
    <row r="3" spans="1:8" s="34" customFormat="1" ht="13" customHeight="1" x14ac:dyDescent="0.3"/>
    <row r="4" spans="1:8" s="34" customFormat="1" ht="13" customHeight="1" x14ac:dyDescent="0.3">
      <c r="A4" s="11"/>
      <c r="B4" s="529">
        <v>2018</v>
      </c>
      <c r="C4" s="13">
        <f>+B4+1</f>
        <v>2019</v>
      </c>
    </row>
    <row r="5" spans="1:8" s="34" customFormat="1" ht="13" customHeight="1" x14ac:dyDescent="0.3">
      <c r="A5" s="14" t="s">
        <v>368</v>
      </c>
      <c r="B5" s="24"/>
      <c r="C5" s="25"/>
    </row>
    <row r="6" spans="1:8" s="34" customFormat="1" ht="13" customHeight="1" x14ac:dyDescent="0.3">
      <c r="A6" s="17" t="s">
        <v>21</v>
      </c>
      <c r="B6" s="18">
        <v>84557</v>
      </c>
      <c r="C6" s="19">
        <v>79460</v>
      </c>
    </row>
    <row r="7" spans="1:8" s="34" customFormat="1" ht="13" customHeight="1" x14ac:dyDescent="0.3">
      <c r="A7" s="17" t="s">
        <v>227</v>
      </c>
      <c r="B7" s="18">
        <v>0</v>
      </c>
      <c r="C7" s="20">
        <v>-6.0278865144222205E-2</v>
      </c>
    </row>
    <row r="8" spans="1:8" s="34" customFormat="1" ht="13" customHeight="1" x14ac:dyDescent="0.3">
      <c r="A8" s="17" t="s">
        <v>375</v>
      </c>
      <c r="B8" s="21">
        <v>0.45113897647526074</v>
      </c>
      <c r="C8" s="20">
        <v>0.42868652400643786</v>
      </c>
    </row>
    <row r="9" spans="1:8" s="34" customFormat="1" ht="13" customHeight="1" x14ac:dyDescent="0.3">
      <c r="A9" s="14" t="s">
        <v>369</v>
      </c>
      <c r="B9" s="24"/>
      <c r="C9" s="25"/>
    </row>
    <row r="10" spans="1:8" s="34" customFormat="1" ht="13" customHeight="1" x14ac:dyDescent="0.3">
      <c r="A10" s="17" t="s">
        <v>21</v>
      </c>
      <c r="B10" s="18">
        <v>87404.568112619949</v>
      </c>
      <c r="C10" s="19">
        <v>89693.914915399975</v>
      </c>
      <c r="D10" s="528"/>
      <c r="F10" s="528"/>
      <c r="G10" s="528"/>
      <c r="H10" s="374"/>
    </row>
    <row r="11" spans="1:8" s="34" customFormat="1" ht="13" customHeight="1" x14ac:dyDescent="0.3">
      <c r="A11" s="17" t="s">
        <v>227</v>
      </c>
      <c r="B11" s="18">
        <v>0</v>
      </c>
      <c r="C11" s="20">
        <v>2.6192530347272314E-2</v>
      </c>
    </row>
    <row r="12" spans="1:8" s="34" customFormat="1" ht="13" customHeight="1" x14ac:dyDescent="0.3">
      <c r="A12" s="17" t="s">
        <v>375</v>
      </c>
      <c r="B12" s="21">
        <v>0.46633167446325641</v>
      </c>
      <c r="C12" s="20">
        <v>0.48389847230823063</v>
      </c>
    </row>
    <row r="13" spans="1:8" s="34" customFormat="1" ht="13" customHeight="1" x14ac:dyDescent="0.3">
      <c r="A13" s="14" t="s">
        <v>370</v>
      </c>
      <c r="B13" s="24"/>
      <c r="C13" s="25"/>
    </row>
    <row r="14" spans="1:8" s="34" customFormat="1" ht="13" customHeight="1" x14ac:dyDescent="0.3">
      <c r="A14" s="17" t="s">
        <v>21</v>
      </c>
      <c r="B14" s="18">
        <v>15468.479853179977</v>
      </c>
      <c r="C14" s="19">
        <v>16202.973044079457</v>
      </c>
    </row>
    <row r="15" spans="1:8" s="34" customFormat="1" ht="13" customHeight="1" x14ac:dyDescent="0.3">
      <c r="A15" s="17" t="s">
        <v>227</v>
      </c>
      <c r="B15" s="18">
        <v>0</v>
      </c>
      <c r="C15" s="20">
        <v>4.7483217347209727E-2</v>
      </c>
    </row>
    <row r="16" spans="1:8" s="34" customFormat="1" ht="13" customHeight="1" x14ac:dyDescent="0.3">
      <c r="A16" s="17" t="s">
        <v>375</v>
      </c>
      <c r="B16" s="21">
        <v>8.2529349061482862E-2</v>
      </c>
      <c r="C16" s="20">
        <v>8.7415003685331408E-2</v>
      </c>
    </row>
    <row r="17" spans="1:6" s="34" customFormat="1" ht="13" customHeight="1" x14ac:dyDescent="0.3">
      <c r="A17" s="26" t="s">
        <v>371</v>
      </c>
      <c r="B17" s="27">
        <v>187430.04796579992</v>
      </c>
      <c r="C17" s="28">
        <v>185356.88795947944</v>
      </c>
      <c r="D17" s="374"/>
    </row>
    <row r="18" spans="1:6" s="34" customFormat="1" ht="13" customHeight="1" x14ac:dyDescent="0.3">
      <c r="A18" s="26" t="s">
        <v>372</v>
      </c>
      <c r="B18" s="27">
        <v>-12722.207687530572</v>
      </c>
      <c r="C18" s="32">
        <v>-8375</v>
      </c>
    </row>
    <row r="19" spans="1:6" s="34" customFormat="1" ht="13" customHeight="1" x14ac:dyDescent="0.3">
      <c r="A19" s="26" t="s">
        <v>373</v>
      </c>
      <c r="B19" s="27">
        <v>174707.84027826934</v>
      </c>
      <c r="C19" s="32">
        <v>176981.88795947944</v>
      </c>
    </row>
    <row r="20" spans="1:6" s="34" customFormat="1" ht="13" customHeight="1" x14ac:dyDescent="0.3">
      <c r="A20" s="29" t="s">
        <v>374</v>
      </c>
      <c r="B20" s="30">
        <v>0</v>
      </c>
      <c r="C20" s="31">
        <v>1.301628866562643E-2</v>
      </c>
    </row>
    <row r="21" spans="1:6" ht="13" customHeight="1" x14ac:dyDescent="0.35">
      <c r="A21" s="1" t="s">
        <v>17</v>
      </c>
      <c r="B21" s="1"/>
    </row>
    <row r="22" spans="1:6" ht="13" customHeight="1" x14ac:dyDescent="0.35">
      <c r="A22" s="541" t="s">
        <v>327</v>
      </c>
      <c r="B22" s="541"/>
      <c r="C22" s="541"/>
      <c r="D22" s="541"/>
      <c r="E22" s="541"/>
      <c r="F22" s="541"/>
    </row>
  </sheetData>
  <mergeCells count="2">
    <mergeCell ref="A2:C2"/>
    <mergeCell ref="A22:F22"/>
  </mergeCells>
  <hyperlinks>
    <hyperlink ref="A2:C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Normal="100" workbookViewId="0"/>
  </sheetViews>
  <sheetFormatPr defaultColWidth="9.1796875" defaultRowHeight="14.5" x14ac:dyDescent="0.35"/>
  <cols>
    <col min="1" max="1" width="61" style="2" customWidth="1"/>
    <col min="2" max="3" width="14.26953125" style="2" customWidth="1"/>
    <col min="4" max="16384" width="9.1796875" style="2"/>
  </cols>
  <sheetData>
    <row r="1" spans="1:4" s="34" customFormat="1" ht="13" customHeight="1" x14ac:dyDescent="0.3"/>
    <row r="2" spans="1:4" s="34" customFormat="1" ht="13" customHeight="1" x14ac:dyDescent="0.3">
      <c r="A2" s="547" t="s">
        <v>488</v>
      </c>
      <c r="B2" s="547"/>
      <c r="C2" s="547"/>
      <c r="D2" s="57"/>
    </row>
    <row r="3" spans="1:4" s="34" customFormat="1" ht="13" customHeight="1" x14ac:dyDescent="0.3"/>
    <row r="4" spans="1:4" s="34" customFormat="1" ht="13" customHeight="1" x14ac:dyDescent="0.3">
      <c r="A4" s="11"/>
      <c r="B4" s="202">
        <v>2018</v>
      </c>
      <c r="C4" s="13">
        <f>+B4+1</f>
        <v>2019</v>
      </c>
    </row>
    <row r="5" spans="1:4" s="34" customFormat="1" ht="13" customHeight="1" x14ac:dyDescent="0.3">
      <c r="A5" s="14" t="s">
        <v>391</v>
      </c>
      <c r="B5" s="15"/>
      <c r="C5" s="16"/>
    </row>
    <row r="6" spans="1:4" s="34" customFormat="1" ht="13" customHeight="1" x14ac:dyDescent="0.3">
      <c r="A6" s="17" t="s">
        <v>21</v>
      </c>
      <c r="B6" s="18">
        <v>8849.2968242000024</v>
      </c>
      <c r="C6" s="19">
        <v>7548.9052793235205</v>
      </c>
    </row>
    <row r="7" spans="1:4" s="34" customFormat="1" ht="13" customHeight="1" x14ac:dyDescent="0.3">
      <c r="A7" s="17" t="s">
        <v>227</v>
      </c>
      <c r="B7" s="18">
        <v>0</v>
      </c>
      <c r="C7" s="20">
        <v>-0.14694857350929014</v>
      </c>
    </row>
    <row r="8" spans="1:4" s="34" customFormat="1" ht="13" customHeight="1" x14ac:dyDescent="0.3">
      <c r="A8" s="17" t="s">
        <v>375</v>
      </c>
      <c r="B8" s="21">
        <v>4.4133442907182761E-2</v>
      </c>
      <c r="C8" s="20">
        <v>3.8170936218739314E-2</v>
      </c>
    </row>
    <row r="9" spans="1:4" s="34" customFormat="1" ht="13" customHeight="1" x14ac:dyDescent="0.3">
      <c r="A9" s="14" t="s">
        <v>392</v>
      </c>
      <c r="B9" s="22"/>
      <c r="C9" s="23"/>
    </row>
    <row r="10" spans="1:4" s="34" customFormat="1" ht="13" customHeight="1" x14ac:dyDescent="0.3">
      <c r="A10" s="17" t="s">
        <v>21</v>
      </c>
      <c r="B10" s="18">
        <v>1377.3184218399997</v>
      </c>
      <c r="C10" s="19">
        <v>1322.2609915900002</v>
      </c>
    </row>
    <row r="11" spans="1:4" s="34" customFormat="1" ht="13" customHeight="1" x14ac:dyDescent="0.3">
      <c r="A11" s="17" t="s">
        <v>227</v>
      </c>
      <c r="B11" s="18">
        <v>0</v>
      </c>
      <c r="C11" s="20">
        <v>-3.9974365678233426E-2</v>
      </c>
    </row>
    <row r="12" spans="1:4" s="34" customFormat="1" ht="13" customHeight="1" x14ac:dyDescent="0.3">
      <c r="A12" s="17" t="s">
        <v>375</v>
      </c>
      <c r="B12" s="21">
        <v>6.8689981975807298E-3</v>
      </c>
      <c r="C12" s="20">
        <v>6.6859946054365956E-3</v>
      </c>
    </row>
    <row r="13" spans="1:4" s="34" customFormat="1" ht="13" customHeight="1" x14ac:dyDescent="0.3">
      <c r="A13" s="14" t="s">
        <v>393</v>
      </c>
      <c r="B13" s="24"/>
      <c r="C13" s="25"/>
    </row>
    <row r="14" spans="1:4" s="34" customFormat="1" ht="13" customHeight="1" x14ac:dyDescent="0.3">
      <c r="A14" s="17" t="s">
        <v>21</v>
      </c>
      <c r="B14" s="18">
        <v>7639.5754252200013</v>
      </c>
      <c r="C14" s="19">
        <v>7450.25590388</v>
      </c>
    </row>
    <row r="15" spans="1:4" s="34" customFormat="1" ht="13" customHeight="1" x14ac:dyDescent="0.3">
      <c r="A15" s="17" t="s">
        <v>227</v>
      </c>
      <c r="B15" s="18">
        <v>0</v>
      </c>
      <c r="C15" s="20">
        <v>-2.4781419228484092E-2</v>
      </c>
    </row>
    <row r="16" spans="1:4" s="34" customFormat="1" ht="13" customHeight="1" x14ac:dyDescent="0.3">
      <c r="A16" s="17" t="s">
        <v>375</v>
      </c>
      <c r="B16" s="21">
        <v>3.810028893392256E-2</v>
      </c>
      <c r="C16" s="20">
        <v>3.7672117002079258E-2</v>
      </c>
    </row>
    <row r="17" spans="1:3" s="34" customFormat="1" ht="13" customHeight="1" x14ac:dyDescent="0.3">
      <c r="A17" s="14" t="s">
        <v>394</v>
      </c>
      <c r="B17" s="24"/>
      <c r="C17" s="25"/>
    </row>
    <row r="18" spans="1:3" s="34" customFormat="1" ht="13" customHeight="1" x14ac:dyDescent="0.3">
      <c r="A18" s="17" t="s">
        <v>21</v>
      </c>
      <c r="B18" s="18">
        <v>6500.012929139999</v>
      </c>
      <c r="C18" s="19">
        <v>6636.3385273099993</v>
      </c>
    </row>
    <row r="19" spans="1:3" s="34" customFormat="1" ht="13" customHeight="1" x14ac:dyDescent="0.3">
      <c r="A19" s="17" t="s">
        <v>227</v>
      </c>
      <c r="B19" s="18">
        <v>0</v>
      </c>
      <c r="C19" s="20">
        <v>2.0973127231615818E-2</v>
      </c>
    </row>
    <row r="20" spans="1:3" s="34" customFormat="1" ht="13" customHeight="1" x14ac:dyDescent="0.3">
      <c r="A20" s="17" t="s">
        <v>375</v>
      </c>
      <c r="B20" s="21">
        <v>3.2417033262988497E-2</v>
      </c>
      <c r="C20" s="20">
        <v>3.3556554928003107E-2</v>
      </c>
    </row>
    <row r="21" spans="1:3" s="34" customFormat="1" ht="13" customHeight="1" x14ac:dyDescent="0.3">
      <c r="A21" s="14" t="s">
        <v>395</v>
      </c>
      <c r="B21" s="24"/>
      <c r="C21" s="25"/>
    </row>
    <row r="22" spans="1:3" s="34" customFormat="1" ht="13" customHeight="1" x14ac:dyDescent="0.3">
      <c r="A22" s="17" t="s">
        <v>21</v>
      </c>
      <c r="B22" s="18">
        <v>1887.9387761099999</v>
      </c>
      <c r="C22" s="19">
        <v>467.32622443999998</v>
      </c>
    </row>
    <row r="23" spans="1:3" s="34" customFormat="1" ht="13" customHeight="1" x14ac:dyDescent="0.3">
      <c r="A23" s="17" t="s">
        <v>227</v>
      </c>
      <c r="B23" s="18">
        <v>0</v>
      </c>
      <c r="C23" s="20">
        <v>-0.75246748975467237</v>
      </c>
    </row>
    <row r="24" spans="1:3" s="34" customFormat="1" ht="13" customHeight="1" x14ac:dyDescent="0.3">
      <c r="A24" s="17" t="s">
        <v>375</v>
      </c>
      <c r="B24" s="21">
        <v>9.4155772874348828E-3</v>
      </c>
      <c r="C24" s="20">
        <v>2.3630286573210297E-3</v>
      </c>
    </row>
    <row r="25" spans="1:3" s="34" customFormat="1" ht="13" customHeight="1" x14ac:dyDescent="0.3">
      <c r="A25" s="14" t="s">
        <v>396</v>
      </c>
      <c r="B25" s="24"/>
      <c r="C25" s="25"/>
    </row>
    <row r="26" spans="1:3" s="34" customFormat="1" ht="13" customHeight="1" x14ac:dyDescent="0.3">
      <c r="A26" s="17" t="s">
        <v>21</v>
      </c>
      <c r="B26" s="18">
        <v>172268.58430512995</v>
      </c>
      <c r="C26" s="19">
        <v>172044.43592493</v>
      </c>
    </row>
    <row r="27" spans="1:3" s="34" customFormat="1" ht="13" customHeight="1" x14ac:dyDescent="0.3">
      <c r="A27" s="17" t="s">
        <v>227</v>
      </c>
      <c r="B27" s="18">
        <v>0</v>
      </c>
      <c r="C27" s="20">
        <v>-1.3011564534768372E-3</v>
      </c>
    </row>
    <row r="28" spans="1:3" s="34" customFormat="1" ht="13" customHeight="1" x14ac:dyDescent="0.3">
      <c r="A28" s="17" t="s">
        <v>375</v>
      </c>
      <c r="B28" s="21">
        <v>0.85914235686392681</v>
      </c>
      <c r="C28" s="20">
        <v>0.86994033538436222</v>
      </c>
    </row>
    <row r="29" spans="1:3" s="34" customFormat="1" ht="13" customHeight="1" x14ac:dyDescent="0.3">
      <c r="A29" s="14" t="s">
        <v>397</v>
      </c>
      <c r="B29" s="24"/>
      <c r="C29" s="25"/>
    </row>
    <row r="30" spans="1:3" s="34" customFormat="1" ht="13" customHeight="1" x14ac:dyDescent="0.3">
      <c r="A30" s="17" t="s">
        <v>21</v>
      </c>
      <c r="B30" s="18">
        <v>1989.5434082100001</v>
      </c>
      <c r="C30" s="19">
        <v>2296.2651308899999</v>
      </c>
    </row>
    <row r="31" spans="1:3" s="34" customFormat="1" ht="13" customHeight="1" x14ac:dyDescent="0.3">
      <c r="A31" s="17" t="s">
        <v>227</v>
      </c>
      <c r="B31" s="18">
        <v>0</v>
      </c>
      <c r="C31" s="20">
        <v>0.15416689146579543</v>
      </c>
    </row>
    <row r="32" spans="1:3" s="34" customFormat="1" ht="13" customHeight="1" x14ac:dyDescent="0.3">
      <c r="A32" s="17" t="s">
        <v>375</v>
      </c>
      <c r="B32" s="21">
        <v>9.9223025469637426E-3</v>
      </c>
      <c r="C32" s="20">
        <v>1.1611033204058416E-2</v>
      </c>
    </row>
    <row r="33" spans="1:6" s="34" customFormat="1" ht="13" customHeight="1" x14ac:dyDescent="0.3">
      <c r="A33" s="26" t="s">
        <v>371</v>
      </c>
      <c r="B33" s="27">
        <v>200512.27008984995</v>
      </c>
      <c r="C33" s="28">
        <v>197765.78798236354</v>
      </c>
    </row>
    <row r="34" spans="1:6" s="34" customFormat="1" ht="13" customHeight="1" x14ac:dyDescent="0.3">
      <c r="A34" s="26" t="s">
        <v>372</v>
      </c>
      <c r="B34" s="27">
        <v>-12829.819173250571</v>
      </c>
      <c r="C34" s="28">
        <v>-8473</v>
      </c>
    </row>
    <row r="35" spans="1:6" s="34" customFormat="1" ht="13" customHeight="1" x14ac:dyDescent="0.3">
      <c r="A35" s="26" t="s">
        <v>373</v>
      </c>
      <c r="B35" s="27">
        <v>187682.45091659937</v>
      </c>
      <c r="C35" s="28">
        <v>189292.78798236354</v>
      </c>
    </row>
    <row r="36" spans="1:6" s="34" customFormat="1" ht="13" customHeight="1" x14ac:dyDescent="0.3">
      <c r="A36" s="29" t="s">
        <v>374</v>
      </c>
      <c r="B36" s="30">
        <v>0</v>
      </c>
      <c r="C36" s="31">
        <v>8.9999999999999993E-3</v>
      </c>
    </row>
    <row r="37" spans="1:6" ht="13" customHeight="1" x14ac:dyDescent="0.35">
      <c r="A37" s="1" t="s">
        <v>17</v>
      </c>
      <c r="B37" s="1"/>
    </row>
    <row r="38" spans="1:6" ht="13" customHeight="1" x14ac:dyDescent="0.35">
      <c r="A38" s="33" t="s">
        <v>327</v>
      </c>
      <c r="B38" s="33"/>
      <c r="C38" s="33"/>
      <c r="D38" s="33"/>
      <c r="E38" s="33"/>
      <c r="F38" s="33"/>
    </row>
  </sheetData>
  <mergeCells count="1">
    <mergeCell ref="A2:C2"/>
  </mergeCells>
  <hyperlinks>
    <hyperlink ref="A2:C2" location="Índice!A1" display="Tabela 32 - Composição dos empréstimos a clientes e imparidades, por contraparte, a 31 de dezembro de 2018"/>
  </hyperlinks>
  <pageMargins left="0.7" right="0.7" top="0.75" bottom="0.75" header="0.3" footer="0.3"/>
  <pageSetup paperSize="9" scale="98" orientation="portrait" horizontalDpi="360" verticalDpi="36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election activeCell="G13" sqref="G13"/>
    </sheetView>
  </sheetViews>
  <sheetFormatPr defaultColWidth="9.1796875" defaultRowHeight="14.5" x14ac:dyDescent="0.35"/>
  <cols>
    <col min="1" max="1" width="57.1796875" style="2" bestFit="1" customWidth="1"/>
    <col min="2" max="4" width="13.453125" style="2" customWidth="1"/>
    <col min="5" max="5" width="18" style="2" bestFit="1" customWidth="1"/>
    <col min="6" max="16384" width="9.1796875" style="2"/>
  </cols>
  <sheetData>
    <row r="1" spans="1:7" s="34" customFormat="1" ht="13" customHeight="1" x14ac:dyDescent="0.3"/>
    <row r="2" spans="1:7" s="34" customFormat="1" ht="13" customHeight="1" x14ac:dyDescent="0.3">
      <c r="A2" s="547" t="s">
        <v>489</v>
      </c>
      <c r="B2" s="547"/>
      <c r="C2" s="547"/>
      <c r="D2" s="547"/>
      <c r="E2" s="547"/>
      <c r="F2" s="57"/>
    </row>
    <row r="3" spans="1:7" s="34" customFormat="1" ht="13" customHeight="1" x14ac:dyDescent="0.3"/>
    <row r="4" spans="1:7" s="34" customFormat="1" ht="13" customHeight="1" x14ac:dyDescent="0.3">
      <c r="A4" s="11"/>
      <c r="B4" s="575" t="s">
        <v>443</v>
      </c>
      <c r="C4" s="575"/>
      <c r="D4" s="575">
        <v>2019</v>
      </c>
      <c r="E4" s="576"/>
    </row>
    <row r="5" spans="1:7" s="34" customFormat="1" ht="13" customHeight="1" x14ac:dyDescent="0.3">
      <c r="A5" s="145"/>
      <c r="B5" s="485" t="s">
        <v>146</v>
      </c>
      <c r="C5" s="485" t="s">
        <v>145</v>
      </c>
      <c r="D5" s="485" t="s">
        <v>146</v>
      </c>
      <c r="E5" s="486" t="s">
        <v>145</v>
      </c>
    </row>
    <row r="6" spans="1:7" s="34" customFormat="1" ht="13" customHeight="1" x14ac:dyDescent="0.3">
      <c r="A6" s="58" t="s">
        <v>271</v>
      </c>
      <c r="B6" s="59"/>
      <c r="C6" s="59"/>
      <c r="D6" s="59"/>
      <c r="E6" s="16"/>
    </row>
    <row r="7" spans="1:7" s="34" customFormat="1" ht="13" customHeight="1" x14ac:dyDescent="0.3">
      <c r="A7" s="60" t="s">
        <v>244</v>
      </c>
      <c r="B7" s="61">
        <v>1959.7758812446584</v>
      </c>
      <c r="C7" s="62">
        <v>2.7572478152683384E-2</v>
      </c>
      <c r="D7" s="61">
        <v>1837.9083632781046</v>
      </c>
      <c r="E7" s="63">
        <v>2.7363680741200522E-2</v>
      </c>
    </row>
    <row r="8" spans="1:7" s="34" customFormat="1" ht="13" customHeight="1" x14ac:dyDescent="0.3">
      <c r="A8" s="64" t="s">
        <v>245</v>
      </c>
      <c r="B8" s="65">
        <v>272.04343830827941</v>
      </c>
      <c r="C8" s="66">
        <v>3.8274334484472055E-3</v>
      </c>
      <c r="D8" s="65">
        <v>235.23221729534754</v>
      </c>
      <c r="E8" s="67">
        <v>3.5022525729377753E-3</v>
      </c>
    </row>
    <row r="9" spans="1:7" s="34" customFormat="1" ht="13" customHeight="1" x14ac:dyDescent="0.3">
      <c r="A9" s="64" t="s">
        <v>246</v>
      </c>
      <c r="B9" s="65">
        <v>11303.896113628887</v>
      </c>
      <c r="C9" s="66">
        <v>0.15903677130432314</v>
      </c>
      <c r="D9" s="65">
        <v>11340.490320148836</v>
      </c>
      <c r="E9" s="67">
        <v>0.16884277952560342</v>
      </c>
    </row>
    <row r="10" spans="1:7" s="34" customFormat="1" ht="13" customHeight="1" x14ac:dyDescent="0.3">
      <c r="A10" s="64" t="s">
        <v>247</v>
      </c>
      <c r="B10" s="65">
        <v>2562.8033045499997</v>
      </c>
      <c r="C10" s="66">
        <v>3.6056591368729116E-2</v>
      </c>
      <c r="D10" s="65">
        <v>2283.5168614986924</v>
      </c>
      <c r="E10" s="67">
        <v>3.3998118520854347E-2</v>
      </c>
    </row>
    <row r="11" spans="1:7" s="34" customFormat="1" ht="13" customHeight="1" x14ac:dyDescent="0.3">
      <c r="A11" s="64" t="s">
        <v>248</v>
      </c>
      <c r="B11" s="65">
        <v>1109.2370698744949</v>
      </c>
      <c r="C11" s="66">
        <v>1.5606077801017127E-2</v>
      </c>
      <c r="D11" s="65">
        <v>1020.3738769749265</v>
      </c>
      <c r="E11" s="67">
        <v>1.5191826515443083E-2</v>
      </c>
    </row>
    <row r="12" spans="1:7" s="34" customFormat="1" ht="13" customHeight="1" x14ac:dyDescent="0.3">
      <c r="A12" s="64" t="s">
        <v>249</v>
      </c>
      <c r="B12" s="65">
        <v>9249.7116568634628</v>
      </c>
      <c r="C12" s="66">
        <v>0.13013604005347476</v>
      </c>
      <c r="D12" s="65">
        <v>7651.6833549927633</v>
      </c>
      <c r="E12" s="67">
        <v>0.11392201300250454</v>
      </c>
      <c r="G12" s="34">
        <f>+D12/B12-1</f>
        <v>-0.17276520189523226</v>
      </c>
    </row>
    <row r="13" spans="1:7" s="34" customFormat="1" ht="13" customHeight="1" x14ac:dyDescent="0.3">
      <c r="A13" s="64" t="s">
        <v>250</v>
      </c>
      <c r="B13" s="65">
        <v>9973.7190347507039</v>
      </c>
      <c r="C13" s="66">
        <v>0.14032224440481067</v>
      </c>
      <c r="D13" s="65">
        <v>9507.644078487936</v>
      </c>
      <c r="E13" s="67">
        <v>0.14155446613272882</v>
      </c>
    </row>
    <row r="14" spans="1:7" s="34" customFormat="1" ht="13" customHeight="1" x14ac:dyDescent="0.3">
      <c r="A14" s="64" t="s">
        <v>251</v>
      </c>
      <c r="B14" s="65">
        <v>4669.3674160530827</v>
      </c>
      <c r="C14" s="66">
        <v>6.5694262439952245E-2</v>
      </c>
      <c r="D14" s="65">
        <v>4253.4829499423822</v>
      </c>
      <c r="E14" s="67">
        <v>6.3327939415198875E-2</v>
      </c>
    </row>
    <row r="15" spans="1:7" s="34" customFormat="1" ht="13" customHeight="1" x14ac:dyDescent="0.3">
      <c r="A15" s="64" t="s">
        <v>252</v>
      </c>
      <c r="B15" s="65">
        <v>4575.2595943280394</v>
      </c>
      <c r="C15" s="66">
        <v>6.4370240706986326E-2</v>
      </c>
      <c r="D15" s="65">
        <v>4649.2614279342997</v>
      </c>
      <c r="E15" s="67">
        <v>6.9220483424679694E-2</v>
      </c>
    </row>
    <row r="16" spans="1:7" s="34" customFormat="1" ht="13" customHeight="1" x14ac:dyDescent="0.3">
      <c r="A16" s="64" t="s">
        <v>253</v>
      </c>
      <c r="B16" s="65">
        <v>963.28670801966507</v>
      </c>
      <c r="C16" s="66">
        <v>1.3552673020332338E-2</v>
      </c>
      <c r="D16" s="65">
        <v>830.32877504290832</v>
      </c>
      <c r="E16" s="67">
        <v>1.236234186887381E-2</v>
      </c>
    </row>
    <row r="17" spans="1:8" s="34" customFormat="1" ht="13" customHeight="1" x14ac:dyDescent="0.3">
      <c r="A17" s="64" t="s">
        <v>254</v>
      </c>
      <c r="B17" s="65">
        <v>3260.3898962298244</v>
      </c>
      <c r="C17" s="66">
        <v>4.5871076403865452E-2</v>
      </c>
      <c r="D17" s="65">
        <v>2164.4385614780849</v>
      </c>
      <c r="E17" s="67">
        <v>3.2225222412390564E-2</v>
      </c>
    </row>
    <row r="18" spans="1:8" s="34" customFormat="1" ht="13" customHeight="1" x14ac:dyDescent="0.3">
      <c r="A18" s="64" t="s">
        <v>255</v>
      </c>
      <c r="B18" s="65">
        <v>8935.8925629198384</v>
      </c>
      <c r="C18" s="66">
        <v>0.12572085656516685</v>
      </c>
      <c r="D18" s="65">
        <v>9046.6674708182127</v>
      </c>
      <c r="E18" s="67">
        <v>0.13469122040542961</v>
      </c>
    </row>
    <row r="19" spans="1:8" s="34" customFormat="1" ht="13" customHeight="1" x14ac:dyDescent="0.3">
      <c r="A19" s="64" t="s">
        <v>256</v>
      </c>
      <c r="B19" s="65">
        <v>3905.8434562201401</v>
      </c>
      <c r="C19" s="66">
        <v>5.4952091407531038E-2</v>
      </c>
      <c r="D19" s="65">
        <v>3491.0520484024896</v>
      </c>
      <c r="E19" s="67">
        <v>5.1976494373754005E-2</v>
      </c>
    </row>
    <row r="20" spans="1:8" s="34" customFormat="1" ht="13" customHeight="1" x14ac:dyDescent="0.3">
      <c r="A20" s="64" t="s">
        <v>257</v>
      </c>
      <c r="B20" s="65">
        <v>1965.8956827217057</v>
      </c>
      <c r="C20" s="66">
        <v>2.7658578861514172E-2</v>
      </c>
      <c r="D20" s="65">
        <v>1885.2354603425131</v>
      </c>
      <c r="E20" s="67">
        <v>2.8068309764253899E-2</v>
      </c>
    </row>
    <row r="21" spans="1:8" s="34" customFormat="1" ht="13" customHeight="1" x14ac:dyDescent="0.3">
      <c r="A21" s="64" t="s">
        <v>258</v>
      </c>
      <c r="B21" s="65">
        <v>109.66249903727679</v>
      </c>
      <c r="C21" s="66">
        <v>1.5428635936440031E-3</v>
      </c>
      <c r="D21" s="65">
        <v>62.124330599096893</v>
      </c>
      <c r="E21" s="67">
        <v>9.2493749021438701E-4</v>
      </c>
    </row>
    <row r="22" spans="1:8" s="34" customFormat="1" ht="13" customHeight="1" x14ac:dyDescent="0.3">
      <c r="A22" s="64" t="s">
        <v>259</v>
      </c>
      <c r="B22" s="65">
        <v>394.21662812975603</v>
      </c>
      <c r="C22" s="66">
        <v>5.5463124485586298E-3</v>
      </c>
      <c r="D22" s="65">
        <v>367.52757502084512</v>
      </c>
      <c r="E22" s="67">
        <v>5.4719307161323694E-3</v>
      </c>
    </row>
    <row r="23" spans="1:8" s="34" customFormat="1" ht="13" customHeight="1" x14ac:dyDescent="0.3">
      <c r="A23" s="64" t="s">
        <v>260</v>
      </c>
      <c r="B23" s="65">
        <v>1283.3939703913477</v>
      </c>
      <c r="C23" s="66">
        <v>1.8056326005720134E-2</v>
      </c>
      <c r="D23" s="65">
        <v>1216.1282605650574</v>
      </c>
      <c r="E23" s="67">
        <v>1.8106313746295469E-2</v>
      </c>
    </row>
    <row r="24" spans="1:8" s="34" customFormat="1" ht="13" customHeight="1" x14ac:dyDescent="0.3">
      <c r="A24" s="64" t="s">
        <v>261</v>
      </c>
      <c r="B24" s="65">
        <v>766.13255520031669</v>
      </c>
      <c r="C24" s="66">
        <v>1.0778871881464433E-2</v>
      </c>
      <c r="D24" s="65">
        <v>731.16962787019952</v>
      </c>
      <c r="E24" s="67">
        <v>1.0886011873310727E-2</v>
      </c>
    </row>
    <row r="25" spans="1:8" s="34" customFormat="1" ht="13" customHeight="1" x14ac:dyDescent="0.3">
      <c r="A25" s="64" t="s">
        <v>262</v>
      </c>
      <c r="B25" s="68">
        <v>3816.7210252019427</v>
      </c>
      <c r="C25" s="69">
        <v>5.3698210131778924E-2</v>
      </c>
      <c r="D25" s="68">
        <v>4591.7118770878651</v>
      </c>
      <c r="E25" s="70">
        <v>6.8363657498194133E-2</v>
      </c>
    </row>
    <row r="26" spans="1:8" s="34" customFormat="1" ht="13" customHeight="1" x14ac:dyDescent="0.3">
      <c r="A26" s="483" t="s">
        <v>272</v>
      </c>
      <c r="B26" s="48">
        <v>71077.248493673425</v>
      </c>
      <c r="C26" s="71">
        <v>1</v>
      </c>
      <c r="D26" s="48">
        <v>67165.977437780559</v>
      </c>
      <c r="E26" s="72">
        <v>1</v>
      </c>
    </row>
    <row r="27" spans="1:8" ht="13" customHeight="1" x14ac:dyDescent="0.35">
      <c r="A27" s="1" t="s">
        <v>17</v>
      </c>
      <c r="B27" s="1"/>
      <c r="C27" s="1"/>
      <c r="D27" s="1"/>
      <c r="E27" s="1"/>
      <c r="F27" s="1"/>
      <c r="G27" s="1"/>
      <c r="H27" s="1"/>
    </row>
    <row r="28" spans="1:8" ht="13" customHeight="1" x14ac:dyDescent="0.35">
      <c r="A28" s="574" t="s">
        <v>407</v>
      </c>
      <c r="B28" s="574"/>
      <c r="C28" s="574"/>
      <c r="D28" s="574"/>
      <c r="E28" s="574"/>
      <c r="F28" s="1"/>
      <c r="G28" s="1"/>
      <c r="H28" s="1"/>
    </row>
  </sheetData>
  <mergeCells count="4">
    <mergeCell ref="A2:E2"/>
    <mergeCell ref="A28:E28"/>
    <mergeCell ref="B4:C4"/>
    <mergeCell ref="D4:E4"/>
  </mergeCells>
  <hyperlinks>
    <hyperlink ref="A2:E2" location="Índice!A1" display="Tabela 30 - Composição e evolução do crédito bruto a clientes, por natureza,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showGridLines="0" workbookViewId="0"/>
  </sheetViews>
  <sheetFormatPr defaultColWidth="9.1796875" defaultRowHeight="14.5" x14ac:dyDescent="0.35"/>
  <cols>
    <col min="1" max="1" width="34.54296875" style="2" bestFit="1" customWidth="1"/>
    <col min="2" max="4" width="14.1796875" style="2" customWidth="1"/>
    <col min="5" max="5" width="14.1796875" style="2" bestFit="1" customWidth="1"/>
    <col min="6" max="9" width="14.1796875" style="2" customWidth="1"/>
    <col min="10" max="16384" width="9.1796875" style="2"/>
  </cols>
  <sheetData>
    <row r="1" spans="1:9" s="34" customFormat="1" ht="13" customHeight="1" x14ac:dyDescent="0.3"/>
    <row r="2" spans="1:9" s="34" customFormat="1" ht="13" customHeight="1" x14ac:dyDescent="0.3">
      <c r="A2" s="547" t="s">
        <v>490</v>
      </c>
      <c r="B2" s="547"/>
      <c r="C2" s="547"/>
      <c r="D2" s="547"/>
      <c r="E2" s="547"/>
      <c r="F2" s="547"/>
      <c r="G2" s="547"/>
      <c r="H2" s="547"/>
      <c r="I2" s="547"/>
    </row>
    <row r="3" spans="1:9" s="34" customFormat="1" ht="13" customHeight="1" x14ac:dyDescent="0.3"/>
    <row r="4" spans="1:9" s="34" customFormat="1" ht="13" customHeight="1" x14ac:dyDescent="0.3">
      <c r="A4" s="11"/>
      <c r="B4" s="577">
        <v>2018</v>
      </c>
      <c r="C4" s="578"/>
      <c r="D4" s="578"/>
      <c r="E4" s="579"/>
      <c r="F4" s="577">
        <v>2019</v>
      </c>
      <c r="G4" s="578"/>
      <c r="H4" s="578"/>
      <c r="I4" s="580"/>
    </row>
    <row r="5" spans="1:9" s="34" customFormat="1" ht="26.15" customHeight="1" x14ac:dyDescent="0.3">
      <c r="A5" s="487"/>
      <c r="B5" s="488" t="s">
        <v>6</v>
      </c>
      <c r="C5" s="488" t="s">
        <v>263</v>
      </c>
      <c r="D5" s="489" t="s">
        <v>243</v>
      </c>
      <c r="E5" s="489" t="s">
        <v>264</v>
      </c>
      <c r="F5" s="488" t="s">
        <v>6</v>
      </c>
      <c r="G5" s="488" t="s">
        <v>263</v>
      </c>
      <c r="H5" s="489" t="s">
        <v>243</v>
      </c>
      <c r="I5" s="489" t="s">
        <v>264</v>
      </c>
    </row>
    <row r="6" spans="1:9" s="34" customFormat="1" ht="13" customHeight="1" x14ac:dyDescent="0.3">
      <c r="A6" s="39" t="s">
        <v>444</v>
      </c>
      <c r="B6" s="490">
        <v>22109</v>
      </c>
      <c r="C6" s="490">
        <v>3483</v>
      </c>
      <c r="D6" s="490">
        <v>1764</v>
      </c>
      <c r="E6" s="490">
        <v>15054</v>
      </c>
      <c r="F6" s="490">
        <v>13577</v>
      </c>
      <c r="G6" s="490">
        <v>2196</v>
      </c>
      <c r="H6" s="490">
        <v>1208</v>
      </c>
      <c r="I6" s="490">
        <v>8977</v>
      </c>
    </row>
    <row r="7" spans="1:9" s="34" customFormat="1" ht="13" customHeight="1" x14ac:dyDescent="0.3">
      <c r="A7" s="39" t="s">
        <v>265</v>
      </c>
      <c r="B7" s="491">
        <v>0.10199999999999999</v>
      </c>
      <c r="C7" s="491">
        <v>3.9E-2</v>
      </c>
      <c r="D7" s="491">
        <v>0.13300000000000001</v>
      </c>
      <c r="E7" s="491">
        <v>0.21199999999999999</v>
      </c>
      <c r="F7" s="491">
        <v>6.2E-2</v>
      </c>
      <c r="G7" s="491">
        <v>2.4E-2</v>
      </c>
      <c r="H7" s="491">
        <v>8.5999999999999993E-2</v>
      </c>
      <c r="I7" s="491">
        <v>0.13400000000000001</v>
      </c>
    </row>
    <row r="8" spans="1:9" s="34" customFormat="1" ht="13" customHeight="1" x14ac:dyDescent="0.3">
      <c r="A8" s="492" t="s">
        <v>266</v>
      </c>
      <c r="B8" s="493">
        <v>0.52400000000000002</v>
      </c>
      <c r="C8" s="493">
        <v>0.26</v>
      </c>
      <c r="D8" s="493">
        <v>0.60699999999999998</v>
      </c>
      <c r="E8" s="493">
        <v>0.57399999999999995</v>
      </c>
      <c r="F8" s="493">
        <v>0.52900000000000003</v>
      </c>
      <c r="G8" s="493">
        <v>0.24</v>
      </c>
      <c r="H8" s="493">
        <v>0.63100000000000001</v>
      </c>
      <c r="I8" s="493">
        <v>0.59</v>
      </c>
    </row>
    <row r="9" spans="1:9" ht="13" customHeight="1" x14ac:dyDescent="0.35">
      <c r="A9" s="1" t="s">
        <v>17</v>
      </c>
      <c r="B9" s="1"/>
      <c r="C9" s="1"/>
      <c r="D9" s="1"/>
    </row>
    <row r="10" spans="1:9" ht="13" customHeight="1" x14ac:dyDescent="0.35">
      <c r="A10" s="541" t="s">
        <v>327</v>
      </c>
      <c r="B10" s="541"/>
      <c r="C10" s="541"/>
      <c r="D10" s="541"/>
      <c r="E10" s="541"/>
      <c r="F10" s="8"/>
    </row>
  </sheetData>
  <mergeCells count="4">
    <mergeCell ref="B4:E4"/>
    <mergeCell ref="A10:E10"/>
    <mergeCell ref="F4:I4"/>
    <mergeCell ref="A2:I2"/>
  </mergeCells>
  <hyperlinks>
    <hyperlink ref="A2:E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58" orientation="portrait" verticalDpi="36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ColWidth="9.1796875" defaultRowHeight="14.5" x14ac:dyDescent="0.35"/>
  <cols>
    <col min="1" max="1" width="54.1796875" style="2" customWidth="1"/>
    <col min="2" max="2" width="15.81640625" style="2" customWidth="1"/>
    <col min="3" max="3" width="14.26953125" style="2" customWidth="1"/>
    <col min="4" max="16384" width="9.1796875" style="2"/>
  </cols>
  <sheetData>
    <row r="1" spans="1:4" s="34" customFormat="1" ht="13" customHeight="1" x14ac:dyDescent="0.3"/>
    <row r="2" spans="1:4" s="34" customFormat="1" ht="13" customHeight="1" x14ac:dyDescent="0.3">
      <c r="A2" s="547" t="s">
        <v>491</v>
      </c>
      <c r="B2" s="547"/>
      <c r="C2" s="547"/>
      <c r="D2" s="57"/>
    </row>
    <row r="3" spans="1:4" s="34" customFormat="1" ht="13" customHeight="1" x14ac:dyDescent="0.3"/>
    <row r="4" spans="1:4" s="34" customFormat="1" ht="13" customHeight="1" x14ac:dyDescent="0.3">
      <c r="A4" s="11"/>
      <c r="B4" s="529">
        <v>2018</v>
      </c>
      <c r="C4" s="13">
        <f>+B4+1</f>
        <v>2019</v>
      </c>
    </row>
    <row r="5" spans="1:4" s="34" customFormat="1" ht="13" customHeight="1" x14ac:dyDescent="0.3">
      <c r="A5" s="14" t="s">
        <v>455</v>
      </c>
      <c r="B5" s="24"/>
      <c r="C5" s="25"/>
    </row>
    <row r="6" spans="1:4" s="34" customFormat="1" ht="13" customHeight="1" x14ac:dyDescent="0.3">
      <c r="A6" s="17" t="s">
        <v>21</v>
      </c>
      <c r="B6" s="18">
        <v>48756.033796579228</v>
      </c>
      <c r="C6" s="19">
        <v>52003.021593152807</v>
      </c>
    </row>
    <row r="7" spans="1:4" s="34" customFormat="1" ht="13" customHeight="1" x14ac:dyDescent="0.3">
      <c r="A7" s="17" t="s">
        <v>227</v>
      </c>
      <c r="B7" s="18">
        <v>0</v>
      </c>
      <c r="C7" s="20">
        <v>6.659663520049075E-2</v>
      </c>
    </row>
    <row r="8" spans="1:4" s="34" customFormat="1" ht="13" customHeight="1" x14ac:dyDescent="0.3">
      <c r="A8" s="17" t="s">
        <v>456</v>
      </c>
      <c r="B8" s="21">
        <v>0.58461798059012471</v>
      </c>
      <c r="C8" s="20">
        <v>0.6120580153936096</v>
      </c>
    </row>
    <row r="9" spans="1:4" s="34" customFormat="1" ht="13" customHeight="1" x14ac:dyDescent="0.3">
      <c r="A9" s="14" t="s">
        <v>457</v>
      </c>
      <c r="B9" s="24"/>
      <c r="C9" s="25"/>
    </row>
    <row r="10" spans="1:4" s="34" customFormat="1" ht="13" customHeight="1" x14ac:dyDescent="0.3">
      <c r="A10" s="17" t="s">
        <v>21</v>
      </c>
      <c r="B10" s="18">
        <v>34642.074738098316</v>
      </c>
      <c r="C10" s="19">
        <v>32961.181611849068</v>
      </c>
    </row>
    <row r="11" spans="1:4" s="34" customFormat="1" ht="13" customHeight="1" x14ac:dyDescent="0.3">
      <c r="A11" s="17" t="s">
        <v>227</v>
      </c>
      <c r="B11" s="18">
        <v>0</v>
      </c>
      <c r="C11" s="20">
        <v>-4.8521722181975813E-2</v>
      </c>
    </row>
    <row r="12" spans="1:4" s="34" customFormat="1" ht="13" customHeight="1" x14ac:dyDescent="0.3">
      <c r="A12" s="17" t="s">
        <v>456</v>
      </c>
      <c r="B12" s="21">
        <v>0.41538201940987535</v>
      </c>
      <c r="C12" s="20">
        <v>0.38794198460639046</v>
      </c>
    </row>
    <row r="13" spans="1:4" s="34" customFormat="1" ht="13" customHeight="1" x14ac:dyDescent="0.3">
      <c r="A13" s="530" t="s">
        <v>21</v>
      </c>
      <c r="B13" s="30">
        <v>83398.108534677536</v>
      </c>
      <c r="C13" s="531">
        <v>84964.203205001875</v>
      </c>
    </row>
    <row r="14" spans="1:4" s="34" customFormat="1" ht="13" customHeight="1" x14ac:dyDescent="0.3">
      <c r="A14" s="532" t="s">
        <v>227</v>
      </c>
      <c r="B14" s="30">
        <v>0</v>
      </c>
      <c r="C14" s="533">
        <v>1.8778539439814113E-2</v>
      </c>
    </row>
    <row r="15" spans="1:4" s="34" customFormat="1" ht="13" customHeight="1" x14ac:dyDescent="0.3">
      <c r="A15" s="534" t="s">
        <v>458</v>
      </c>
      <c r="B15" s="535">
        <v>0.14810987033771492</v>
      </c>
      <c r="C15" s="45">
        <v>0.15734502779644055</v>
      </c>
    </row>
    <row r="16" spans="1:4" ht="13" customHeight="1" x14ac:dyDescent="0.35">
      <c r="A16" s="1" t="s">
        <v>17</v>
      </c>
      <c r="B16" s="1"/>
    </row>
    <row r="17" spans="1:6" ht="13" customHeight="1" x14ac:dyDescent="0.35">
      <c r="A17" s="541" t="s">
        <v>327</v>
      </c>
      <c r="B17" s="541"/>
      <c r="C17" s="541"/>
      <c r="D17" s="541"/>
      <c r="E17" s="541"/>
      <c r="F17" s="541"/>
    </row>
    <row r="18" spans="1:6" ht="33" customHeight="1" x14ac:dyDescent="0.35">
      <c r="A18" s="3"/>
      <c r="B18" s="3"/>
      <c r="C18" s="3"/>
    </row>
  </sheetData>
  <mergeCells count="2">
    <mergeCell ref="A2:C2"/>
    <mergeCell ref="A17:F17"/>
  </mergeCells>
  <hyperlinks>
    <hyperlink ref="A2:G2" location="Índice!A1" display="Tabela 31 - Composição e evolução do crédito bruto a clientes, por destinatário, a 31 de dezembro (2016-2017)"/>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showGridLines="0" workbookViewId="0">
      <selection activeCell="A2" sqref="A2:C2"/>
    </sheetView>
  </sheetViews>
  <sheetFormatPr defaultColWidth="9.1796875" defaultRowHeight="14.5" x14ac:dyDescent="0.35"/>
  <cols>
    <col min="1" max="1" width="54.1796875" style="2" customWidth="1"/>
    <col min="2" max="2" width="15.81640625" style="2" customWidth="1"/>
    <col min="3" max="3" width="14.26953125" style="2" customWidth="1"/>
    <col min="4" max="16384" width="9.1796875" style="2"/>
  </cols>
  <sheetData>
    <row r="1" spans="1:4" s="34" customFormat="1" ht="13" customHeight="1" x14ac:dyDescent="0.3"/>
    <row r="2" spans="1:4" s="34" customFormat="1" ht="13" customHeight="1" x14ac:dyDescent="0.3">
      <c r="A2" s="547" t="s">
        <v>459</v>
      </c>
      <c r="B2" s="547"/>
      <c r="C2" s="547"/>
      <c r="D2" s="57"/>
    </row>
    <row r="3" spans="1:4" s="34" customFormat="1" ht="13" customHeight="1" x14ac:dyDescent="0.3"/>
    <row r="4" spans="1:4" s="34" customFormat="1" ht="13" customHeight="1" x14ac:dyDescent="0.3">
      <c r="A4" s="11"/>
      <c r="B4" s="529">
        <v>2018</v>
      </c>
      <c r="C4" s="13">
        <f>+B4+1</f>
        <v>2019</v>
      </c>
    </row>
    <row r="5" spans="1:4" s="34" customFormat="1" ht="13" customHeight="1" x14ac:dyDescent="0.3">
      <c r="A5" s="14" t="s">
        <v>296</v>
      </c>
      <c r="B5" s="15"/>
      <c r="C5" s="16"/>
    </row>
    <row r="6" spans="1:4" s="34" customFormat="1" ht="13" customHeight="1" x14ac:dyDescent="0.3">
      <c r="A6" s="17" t="s">
        <v>21</v>
      </c>
      <c r="B6" s="18">
        <v>237.82771176999998</v>
      </c>
      <c r="C6" s="19">
        <v>279.69651388</v>
      </c>
    </row>
    <row r="7" spans="1:4" s="34" customFormat="1" ht="13" customHeight="1" x14ac:dyDescent="0.3">
      <c r="A7" s="17" t="s">
        <v>227</v>
      </c>
      <c r="B7" s="18">
        <v>0</v>
      </c>
      <c r="C7" s="20">
        <v>0.17604677688061332</v>
      </c>
    </row>
    <row r="8" spans="1:4" s="34" customFormat="1" ht="13" customHeight="1" x14ac:dyDescent="0.3">
      <c r="A8" s="17" t="s">
        <v>466</v>
      </c>
      <c r="B8" s="21">
        <v>8.0446219321766745E-3</v>
      </c>
      <c r="C8" s="20">
        <v>1.1224890902392823E-2</v>
      </c>
    </row>
    <row r="9" spans="1:4" s="34" customFormat="1" ht="13" customHeight="1" x14ac:dyDescent="0.3">
      <c r="A9" s="14" t="s">
        <v>460</v>
      </c>
      <c r="B9" s="22"/>
      <c r="C9" s="23"/>
    </row>
    <row r="10" spans="1:4" s="34" customFormat="1" ht="13" customHeight="1" x14ac:dyDescent="0.3">
      <c r="A10" s="17" t="s">
        <v>21</v>
      </c>
      <c r="B10" s="18">
        <v>118.49966499999999</v>
      </c>
      <c r="C10" s="19">
        <v>99.247369000000006</v>
      </c>
    </row>
    <row r="11" spans="1:4" s="34" customFormat="1" ht="13" customHeight="1" x14ac:dyDescent="0.3">
      <c r="A11" s="17" t="s">
        <v>227</v>
      </c>
      <c r="B11" s="18">
        <v>0</v>
      </c>
      <c r="C11" s="20">
        <v>-0.16246709220654754</v>
      </c>
    </row>
    <row r="12" spans="1:4" s="34" customFormat="1" ht="13" customHeight="1" x14ac:dyDescent="0.3">
      <c r="A12" s="17" t="s">
        <v>466</v>
      </c>
      <c r="B12" s="21">
        <v>4.0083007859761013E-3</v>
      </c>
      <c r="C12" s="20">
        <v>3.9830345895998107E-3</v>
      </c>
    </row>
    <row r="13" spans="1:4" s="34" customFormat="1" ht="13" customHeight="1" x14ac:dyDescent="0.3">
      <c r="A13" s="14" t="s">
        <v>461</v>
      </c>
      <c r="B13" s="22"/>
      <c r="C13" s="23"/>
    </row>
    <row r="14" spans="1:4" s="34" customFormat="1" ht="13" customHeight="1" x14ac:dyDescent="0.3">
      <c r="A14" s="17" t="s">
        <v>21</v>
      </c>
      <c r="B14" s="18">
        <v>7112.2337985999984</v>
      </c>
      <c r="C14" s="19">
        <v>6686.5095228500004</v>
      </c>
    </row>
    <row r="15" spans="1:4" s="34" customFormat="1" ht="13" customHeight="1" x14ac:dyDescent="0.3">
      <c r="A15" s="17" t="s">
        <v>227</v>
      </c>
      <c r="B15" s="18">
        <v>0</v>
      </c>
      <c r="C15" s="20">
        <v>-5.9858026016214372E-2</v>
      </c>
    </row>
    <row r="16" spans="1:4" s="34" customFormat="1" ht="13" customHeight="1" x14ac:dyDescent="0.3">
      <c r="A16" s="17" t="s">
        <v>466</v>
      </c>
      <c r="B16" s="21">
        <v>0.24057428622244767</v>
      </c>
      <c r="C16" s="20">
        <v>0.26834563960279972</v>
      </c>
    </row>
    <row r="17" spans="1:3" s="34" customFormat="1" ht="13" customHeight="1" x14ac:dyDescent="0.3">
      <c r="A17" s="14" t="s">
        <v>462</v>
      </c>
      <c r="B17" s="24"/>
      <c r="C17" s="25"/>
    </row>
    <row r="18" spans="1:3" s="34" customFormat="1" ht="13" customHeight="1" x14ac:dyDescent="0.3">
      <c r="A18" s="17" t="s">
        <v>21</v>
      </c>
      <c r="B18" s="18">
        <v>1367.89149754</v>
      </c>
      <c r="C18" s="19">
        <v>2110.8668191100001</v>
      </c>
    </row>
    <row r="19" spans="1:3" s="34" customFormat="1" ht="13" customHeight="1" x14ac:dyDescent="0.3">
      <c r="A19" s="17" t="s">
        <v>227</v>
      </c>
      <c r="B19" s="18">
        <v>0</v>
      </c>
      <c r="C19" s="20">
        <v>0.54315369523544677</v>
      </c>
    </row>
    <row r="20" spans="1:3" s="34" customFormat="1" ht="13" customHeight="1" x14ac:dyDescent="0.3">
      <c r="A20" s="17" t="s">
        <v>466</v>
      </c>
      <c r="B20" s="21">
        <v>4.6269502658253157E-2</v>
      </c>
      <c r="C20" s="20">
        <v>8.4714140427779569E-2</v>
      </c>
    </row>
    <row r="21" spans="1:3" s="34" customFormat="1" ht="13" customHeight="1" x14ac:dyDescent="0.3">
      <c r="A21" s="14" t="s">
        <v>463</v>
      </c>
      <c r="B21" s="24"/>
      <c r="C21" s="25"/>
    </row>
    <row r="22" spans="1:3" s="34" customFormat="1" ht="13" customHeight="1" x14ac:dyDescent="0.3">
      <c r="A22" s="17" t="s">
        <v>21</v>
      </c>
      <c r="B22" s="18">
        <v>249.66184407000003</v>
      </c>
      <c r="C22" s="19">
        <v>329.32554188</v>
      </c>
    </row>
    <row r="23" spans="1:3" s="34" customFormat="1" ht="13" customHeight="1" x14ac:dyDescent="0.3">
      <c r="A23" s="17" t="s">
        <v>227</v>
      </c>
      <c r="B23" s="18">
        <v>0</v>
      </c>
      <c r="C23" s="20">
        <v>0.31908639506669645</v>
      </c>
    </row>
    <row r="24" spans="1:3" s="34" customFormat="1" ht="13" customHeight="1" x14ac:dyDescent="0.3">
      <c r="A24" s="17" t="s">
        <v>466</v>
      </c>
      <c r="B24" s="21">
        <v>8.4449164123292994E-3</v>
      </c>
      <c r="C24" s="20">
        <v>1.3216622644644021E-2</v>
      </c>
    </row>
    <row r="25" spans="1:3" s="34" customFormat="1" ht="13" customHeight="1" x14ac:dyDescent="0.3">
      <c r="A25" s="14" t="s">
        <v>464</v>
      </c>
      <c r="B25" s="24"/>
      <c r="C25" s="25"/>
    </row>
    <row r="26" spans="1:3" s="34" customFormat="1" ht="13" customHeight="1" x14ac:dyDescent="0.3">
      <c r="A26" s="17" t="s">
        <v>21</v>
      </c>
      <c r="B26" s="18">
        <v>7910.6442857000011</v>
      </c>
      <c r="C26" s="19">
        <v>6905.6144418899994</v>
      </c>
    </row>
    <row r="27" spans="1:3" s="34" customFormat="1" ht="13" customHeight="1" x14ac:dyDescent="0.3">
      <c r="A27" s="17" t="s">
        <v>227</v>
      </c>
      <c r="B27" s="18">
        <v>0</v>
      </c>
      <c r="C27" s="20">
        <v>-0.1270477861868704</v>
      </c>
    </row>
    <row r="28" spans="1:3" s="34" customFormat="1" ht="13" customHeight="1" x14ac:dyDescent="0.3">
      <c r="A28" s="17" t="s">
        <v>466</v>
      </c>
      <c r="B28" s="21">
        <v>0.26758085525346142</v>
      </c>
      <c r="C28" s="20">
        <v>0.27713884470315642</v>
      </c>
    </row>
    <row r="29" spans="1:3" s="34" customFormat="1" ht="13" customHeight="1" x14ac:dyDescent="0.3">
      <c r="A29" s="14" t="s">
        <v>242</v>
      </c>
      <c r="B29" s="24"/>
      <c r="C29" s="25"/>
    </row>
    <row r="30" spans="1:3" s="34" customFormat="1" ht="13" customHeight="1" x14ac:dyDescent="0.3">
      <c r="A30" s="17" t="s">
        <v>21</v>
      </c>
      <c r="B30" s="18">
        <v>6752.8092270200013</v>
      </c>
      <c r="C30" s="19">
        <v>7155.9124833999995</v>
      </c>
    </row>
    <row r="31" spans="1:3" s="34" customFormat="1" ht="13" customHeight="1" x14ac:dyDescent="0.3">
      <c r="A31" s="17" t="s">
        <v>227</v>
      </c>
      <c r="B31" s="18">
        <v>0</v>
      </c>
      <c r="C31" s="20">
        <v>5.9694157324489794E-2</v>
      </c>
    </row>
    <row r="32" spans="1:3" s="34" customFormat="1" ht="13" customHeight="1" x14ac:dyDescent="0.3">
      <c r="A32" s="17" t="s">
        <v>466</v>
      </c>
      <c r="B32" s="21">
        <v>0.228416599593011</v>
      </c>
      <c r="C32" s="20">
        <v>0.28818390450764775</v>
      </c>
    </row>
    <row r="33" spans="1:6" s="34" customFormat="1" ht="13" customHeight="1" x14ac:dyDescent="0.3">
      <c r="A33" s="14" t="s">
        <v>465</v>
      </c>
      <c r="B33" s="24"/>
      <c r="C33" s="25"/>
    </row>
    <row r="34" spans="1:6" s="34" customFormat="1" ht="13" customHeight="1" x14ac:dyDescent="0.3">
      <c r="A34" s="17" t="s">
        <v>21</v>
      </c>
      <c r="B34" s="18">
        <v>5813.9980116999996</v>
      </c>
      <c r="C34" s="19">
        <v>1350.3535727999999</v>
      </c>
    </row>
    <row r="35" spans="1:6" s="34" customFormat="1" ht="13" customHeight="1" x14ac:dyDescent="0.3">
      <c r="A35" s="17" t="s">
        <v>227</v>
      </c>
      <c r="B35" s="18">
        <v>0</v>
      </c>
      <c r="C35" s="20">
        <v>-0.7677409641209767</v>
      </c>
    </row>
    <row r="36" spans="1:6" s="34" customFormat="1" ht="13" customHeight="1" x14ac:dyDescent="0.3">
      <c r="A36" s="17" t="s">
        <v>466</v>
      </c>
      <c r="B36" s="21">
        <v>0.19666091714234465</v>
      </c>
      <c r="C36" s="20">
        <v>5.4192922621979889E-2</v>
      </c>
    </row>
    <row r="37" spans="1:6" s="34" customFormat="1" ht="13" customHeight="1" x14ac:dyDescent="0.3">
      <c r="A37" s="26" t="s">
        <v>384</v>
      </c>
      <c r="B37" s="27">
        <v>29563.566041400001</v>
      </c>
      <c r="C37" s="28">
        <v>24917.52626481</v>
      </c>
    </row>
    <row r="38" spans="1:6" s="34" customFormat="1" ht="13" customHeight="1" x14ac:dyDescent="0.3">
      <c r="A38" s="29" t="s">
        <v>374</v>
      </c>
      <c r="B38" s="30">
        <v>0</v>
      </c>
      <c r="C38" s="31">
        <v>-0.15715424080044393</v>
      </c>
    </row>
    <row r="39" spans="1:6" ht="13" customHeight="1" x14ac:dyDescent="0.35">
      <c r="A39" s="1" t="s">
        <v>17</v>
      </c>
      <c r="B39" s="1"/>
    </row>
    <row r="40" spans="1:6" ht="13" customHeight="1" x14ac:dyDescent="0.35">
      <c r="A40" s="541" t="s">
        <v>327</v>
      </c>
      <c r="B40" s="541"/>
      <c r="C40" s="541"/>
      <c r="D40" s="541"/>
      <c r="E40" s="541"/>
      <c r="F40" s="541"/>
    </row>
    <row r="41" spans="1:6" ht="33" customHeight="1" x14ac:dyDescent="0.35">
      <c r="A41" s="3"/>
      <c r="B41" s="3"/>
      <c r="C41" s="3"/>
    </row>
  </sheetData>
  <mergeCells count="2">
    <mergeCell ref="A2:C2"/>
    <mergeCell ref="A40:F40"/>
  </mergeCells>
  <hyperlinks>
    <hyperlink ref="A2:G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78"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1:H17"/>
  <sheetViews>
    <sheetView showGridLines="0" zoomScaleNormal="100" workbookViewId="0">
      <selection activeCell="I28" sqref="I28"/>
    </sheetView>
  </sheetViews>
  <sheetFormatPr defaultColWidth="9.1796875" defaultRowHeight="14.5" x14ac:dyDescent="0.35"/>
  <cols>
    <col min="1" max="1" width="26.1796875" style="2" customWidth="1"/>
    <col min="2" max="6" width="10.7265625" style="2" customWidth="1"/>
    <col min="7" max="16384" width="9.1796875" style="2"/>
  </cols>
  <sheetData>
    <row r="1" spans="1:8" s="34" customFormat="1" ht="13" customHeight="1" x14ac:dyDescent="0.3"/>
    <row r="2" spans="1:8" s="34" customFormat="1" ht="13" customHeight="1" x14ac:dyDescent="0.3">
      <c r="A2" s="547" t="s">
        <v>338</v>
      </c>
      <c r="B2" s="547"/>
      <c r="C2" s="547"/>
      <c r="D2" s="547"/>
      <c r="E2" s="547"/>
      <c r="F2" s="547"/>
      <c r="G2" s="57"/>
    </row>
    <row r="3" spans="1:8" s="34" customFormat="1" ht="13" customHeight="1" x14ac:dyDescent="0.3"/>
    <row r="4" spans="1:8" s="34" customFormat="1" ht="13" customHeight="1" x14ac:dyDescent="0.3">
      <c r="A4" s="246"/>
      <c r="B4" s="289">
        <v>2016</v>
      </c>
      <c r="C4" s="289">
        <v>2017</v>
      </c>
      <c r="D4" s="289">
        <v>2018</v>
      </c>
      <c r="E4" s="289">
        <v>2019</v>
      </c>
      <c r="F4" s="144" t="s">
        <v>12</v>
      </c>
    </row>
    <row r="5" spans="1:8" s="34" customFormat="1" ht="13" customHeight="1" x14ac:dyDescent="0.3">
      <c r="A5" s="254" t="s">
        <v>23</v>
      </c>
      <c r="B5" s="290"/>
      <c r="C5" s="290"/>
      <c r="D5" s="290"/>
      <c r="E5" s="290"/>
      <c r="F5" s="291"/>
    </row>
    <row r="6" spans="1:8" s="34" customFormat="1" ht="13" customHeight="1" x14ac:dyDescent="0.3">
      <c r="A6" s="292" t="s">
        <v>21</v>
      </c>
      <c r="B6" s="293">
        <v>330281.02500000002</v>
      </c>
      <c r="C6" s="293">
        <v>327843.68199999997</v>
      </c>
      <c r="D6" s="293">
        <v>329187.50327910384</v>
      </c>
      <c r="E6" s="293">
        <v>330502.714622</v>
      </c>
      <c r="F6" s="294" t="s">
        <v>0</v>
      </c>
    </row>
    <row r="7" spans="1:8" s="34" customFormat="1" ht="13" customHeight="1" x14ac:dyDescent="0.3">
      <c r="A7" s="292" t="s">
        <v>227</v>
      </c>
      <c r="B7" s="295" t="s">
        <v>0</v>
      </c>
      <c r="C7" s="296">
        <v>-7.0000000000000001E-3</v>
      </c>
      <c r="D7" s="296">
        <v>4.0000000000000001E-3</v>
      </c>
      <c r="E7" s="296">
        <v>4.0000000000000001E-3</v>
      </c>
      <c r="F7" s="297">
        <v>3.3333333333333332E-4</v>
      </c>
      <c r="H7" s="298"/>
    </row>
    <row r="8" spans="1:8" s="34" customFormat="1" ht="13" customHeight="1" x14ac:dyDescent="0.3">
      <c r="A8" s="254" t="s">
        <v>480</v>
      </c>
      <c r="B8" s="299"/>
      <c r="C8" s="299"/>
      <c r="D8" s="299"/>
      <c r="E8" s="299"/>
      <c r="F8" s="300"/>
      <c r="H8" s="298"/>
    </row>
    <row r="9" spans="1:8" s="34" customFormat="1" ht="13" customHeight="1" x14ac:dyDescent="0.3">
      <c r="A9" s="292" t="s">
        <v>21</v>
      </c>
      <c r="B9" s="293">
        <v>186489.81099999999</v>
      </c>
      <c r="C9" s="293">
        <v>193028.78699999998</v>
      </c>
      <c r="D9" s="293">
        <v>198119.429</v>
      </c>
      <c r="E9" s="293">
        <v>202409.128</v>
      </c>
      <c r="F9" s="294" t="s">
        <v>0</v>
      </c>
    </row>
    <row r="10" spans="1:8" s="34" customFormat="1" ht="13" customHeight="1" x14ac:dyDescent="0.3">
      <c r="A10" s="292" t="s">
        <v>227</v>
      </c>
      <c r="B10" s="295" t="s">
        <v>0</v>
      </c>
      <c r="C10" s="296">
        <v>3.5063449123233781E-2</v>
      </c>
      <c r="D10" s="296">
        <v>2.6372449825320832E-2</v>
      </c>
      <c r="E10" s="296">
        <v>2.1652086429140738E-2</v>
      </c>
      <c r="F10" s="297">
        <v>2.7695995125898449E-2</v>
      </c>
      <c r="H10" s="298"/>
    </row>
    <row r="11" spans="1:8" s="34" customFormat="1" ht="13" customHeight="1" x14ac:dyDescent="0.3">
      <c r="A11" s="254" t="s">
        <v>22</v>
      </c>
      <c r="B11" s="299"/>
      <c r="C11" s="299"/>
      <c r="D11" s="299"/>
      <c r="E11" s="299"/>
      <c r="F11" s="300"/>
      <c r="H11" s="298"/>
    </row>
    <row r="12" spans="1:8" s="34" customFormat="1" ht="13" customHeight="1" x14ac:dyDescent="0.3">
      <c r="A12" s="292" t="s">
        <v>21</v>
      </c>
      <c r="B12" s="293">
        <v>186489.9</v>
      </c>
      <c r="C12" s="293">
        <v>195947.2</v>
      </c>
      <c r="D12" s="293">
        <v>204304.8</v>
      </c>
      <c r="E12" s="293">
        <v>212320.6</v>
      </c>
      <c r="F12" s="294" t="s">
        <v>0</v>
      </c>
    </row>
    <row r="13" spans="1:8" s="34" customFormat="1" ht="13" customHeight="1" x14ac:dyDescent="0.3">
      <c r="A13" s="292" t="s">
        <v>227</v>
      </c>
      <c r="B13" s="295" t="s">
        <v>0</v>
      </c>
      <c r="C13" s="296">
        <v>5.0712129718553323E-2</v>
      </c>
      <c r="D13" s="296">
        <v>4.2652306335584145E-2</v>
      </c>
      <c r="E13" s="296">
        <v>3.9234516271766662E-2</v>
      </c>
      <c r="F13" s="297">
        <v>4.4199650775301379E-2</v>
      </c>
      <c r="H13" s="298"/>
    </row>
    <row r="14" spans="1:8" s="34" customFormat="1" ht="13" customHeight="1" x14ac:dyDescent="0.3">
      <c r="A14" s="255" t="s">
        <v>24</v>
      </c>
      <c r="B14" s="257">
        <v>1.7710397453159663</v>
      </c>
      <c r="C14" s="257">
        <v>1.6731225656707518</v>
      </c>
      <c r="D14" s="257">
        <v>1.6112568245048764</v>
      </c>
      <c r="E14" s="257">
        <v>1.5566210467660697</v>
      </c>
      <c r="F14" s="301">
        <v>1.6530100455644161</v>
      </c>
    </row>
    <row r="15" spans="1:8" x14ac:dyDescent="0.35">
      <c r="A15" s="1" t="s">
        <v>25</v>
      </c>
    </row>
    <row r="16" spans="1:8" x14ac:dyDescent="0.35">
      <c r="A16" s="541" t="s">
        <v>327</v>
      </c>
      <c r="B16" s="541"/>
      <c r="C16" s="541"/>
      <c r="D16" s="541"/>
      <c r="E16" s="541"/>
    </row>
    <row r="17" spans="1:5" x14ac:dyDescent="0.35">
      <c r="A17" s="541"/>
      <c r="B17" s="541"/>
      <c r="C17" s="541"/>
      <c r="D17" s="541"/>
      <c r="E17" s="541"/>
    </row>
  </sheetData>
  <mergeCells count="3">
    <mergeCell ref="A2:F2"/>
    <mergeCell ref="A17:E17"/>
    <mergeCell ref="A16:E16"/>
  </mergeCells>
  <hyperlinks>
    <hyperlink ref="A2:F2" location="Índice!A1" display="Tabela 3 - Evolução do ativo agregado face ao PIB nacional (2014-2017)"/>
  </hyperlinks>
  <pageMargins left="0.7" right="0.7" top="0.75" bottom="0.75" header="0.3" footer="0.3"/>
  <pageSetup paperSize="9" orientation="portrait" verticalDpi="36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workbookViewId="0"/>
  </sheetViews>
  <sheetFormatPr defaultColWidth="9.1796875" defaultRowHeight="14.5" x14ac:dyDescent="0.35"/>
  <cols>
    <col min="1" max="1" width="69.453125" style="2" customWidth="1"/>
    <col min="2" max="3" width="14.1796875" style="2" bestFit="1" customWidth="1"/>
    <col min="4" max="16384" width="9.1796875" style="2"/>
  </cols>
  <sheetData>
    <row r="1" spans="1:11" s="34" customFormat="1" ht="13" customHeight="1" x14ac:dyDescent="0.3"/>
    <row r="2" spans="1:11" s="34" customFormat="1" ht="13" customHeight="1" x14ac:dyDescent="0.3">
      <c r="A2" s="547" t="s">
        <v>492</v>
      </c>
      <c r="B2" s="547"/>
      <c r="C2" s="547"/>
    </row>
    <row r="3" spans="1:11" s="34" customFormat="1" ht="13" customHeight="1" x14ac:dyDescent="0.3"/>
    <row r="4" spans="1:11" s="34" customFormat="1" ht="13" customHeight="1" x14ac:dyDescent="0.3">
      <c r="A4" s="11"/>
      <c r="B4" s="202">
        <v>2018</v>
      </c>
      <c r="C4" s="13">
        <f>+B4+1</f>
        <v>2019</v>
      </c>
    </row>
    <row r="5" spans="1:11" s="34" customFormat="1" ht="13" customHeight="1" x14ac:dyDescent="0.3">
      <c r="A5" s="14" t="s">
        <v>378</v>
      </c>
      <c r="B5" s="15"/>
      <c r="C5" s="16"/>
      <c r="E5" s="35"/>
      <c r="F5" s="53"/>
      <c r="G5" s="35"/>
      <c r="H5" s="35"/>
      <c r="I5" s="35"/>
      <c r="J5" s="35"/>
      <c r="K5" s="35"/>
    </row>
    <row r="6" spans="1:11" s="34" customFormat="1" ht="13" customHeight="1" x14ac:dyDescent="0.3">
      <c r="A6" s="17" t="s">
        <v>21</v>
      </c>
      <c r="B6" s="18">
        <v>6936.3817683999996</v>
      </c>
      <c r="C6" s="19">
        <v>6543.7532175699998</v>
      </c>
      <c r="E6" s="35"/>
      <c r="F6" s="53"/>
      <c r="G6" s="35"/>
      <c r="H6" s="35"/>
      <c r="I6" s="35"/>
      <c r="J6" s="35"/>
      <c r="K6" s="35"/>
    </row>
    <row r="7" spans="1:11" s="34" customFormat="1" ht="13" customHeight="1" x14ac:dyDescent="0.3">
      <c r="A7" s="17" t="s">
        <v>359</v>
      </c>
      <c r="B7" s="18">
        <v>0</v>
      </c>
      <c r="C7" s="20">
        <v>-5.6604230265798416E-2</v>
      </c>
      <c r="E7" s="35"/>
      <c r="F7" s="53"/>
      <c r="G7" s="35"/>
      <c r="H7" s="35"/>
      <c r="I7" s="35"/>
      <c r="J7" s="35"/>
      <c r="K7" s="35"/>
    </row>
    <row r="8" spans="1:11" s="34" customFormat="1" ht="13" customHeight="1" x14ac:dyDescent="0.3">
      <c r="A8" s="17" t="s">
        <v>379</v>
      </c>
      <c r="B8" s="21">
        <v>2.1071218430694094E-2</v>
      </c>
      <c r="C8" s="20">
        <v>1.9799393228019633E-2</v>
      </c>
      <c r="E8" s="35"/>
      <c r="F8" s="53"/>
      <c r="G8" s="35"/>
      <c r="H8" s="35"/>
      <c r="I8" s="35"/>
      <c r="J8" s="35"/>
      <c r="K8" s="35"/>
    </row>
    <row r="9" spans="1:11" s="34" customFormat="1" ht="13" customHeight="1" x14ac:dyDescent="0.3">
      <c r="A9" s="14" t="s">
        <v>380</v>
      </c>
      <c r="B9" s="22"/>
      <c r="C9" s="23"/>
      <c r="E9" s="35"/>
      <c r="F9" s="53"/>
      <c r="G9" s="35"/>
      <c r="H9" s="35"/>
      <c r="I9" s="35"/>
      <c r="J9" s="35"/>
      <c r="K9" s="35"/>
    </row>
    <row r="10" spans="1:11" s="34" customFormat="1" ht="13" customHeight="1" x14ac:dyDescent="0.3">
      <c r="A10" s="17" t="s">
        <v>21</v>
      </c>
      <c r="B10" s="18">
        <v>285576.27055309998</v>
      </c>
      <c r="C10" s="19">
        <v>286273.19714969996</v>
      </c>
      <c r="E10" s="35"/>
      <c r="F10" s="53"/>
      <c r="G10" s="35"/>
      <c r="H10" s="35"/>
      <c r="I10" s="35"/>
      <c r="J10" s="35"/>
      <c r="K10" s="35"/>
    </row>
    <row r="11" spans="1:11" s="34" customFormat="1" ht="13" customHeight="1" x14ac:dyDescent="0.3">
      <c r="A11" s="17" t="s">
        <v>359</v>
      </c>
      <c r="B11" s="18">
        <v>0</v>
      </c>
      <c r="C11" s="20">
        <v>2.4404219413964867E-3</v>
      </c>
      <c r="E11" s="35"/>
      <c r="F11" s="53"/>
      <c r="G11" s="35"/>
      <c r="H11" s="35"/>
      <c r="I11" s="35"/>
      <c r="J11" s="35"/>
      <c r="K11" s="35"/>
    </row>
    <row r="12" spans="1:11" s="34" customFormat="1" ht="13" customHeight="1" x14ac:dyDescent="0.3">
      <c r="A12" s="17" t="s">
        <v>379</v>
      </c>
      <c r="B12" s="21">
        <v>0.86751856751324596</v>
      </c>
      <c r="C12" s="20">
        <v>0.86617502411163727</v>
      </c>
      <c r="E12" s="35"/>
      <c r="F12" s="53"/>
      <c r="G12" s="35"/>
      <c r="H12" s="35"/>
      <c r="I12" s="35"/>
      <c r="J12" s="35"/>
      <c r="K12" s="35"/>
    </row>
    <row r="13" spans="1:11" s="34" customFormat="1" ht="13" customHeight="1" x14ac:dyDescent="0.3">
      <c r="A13" s="14" t="s">
        <v>270</v>
      </c>
      <c r="B13" s="24"/>
      <c r="C13" s="25"/>
      <c r="E13" s="35"/>
      <c r="F13" s="53"/>
      <c r="G13" s="35"/>
      <c r="H13" s="35"/>
      <c r="I13" s="35"/>
      <c r="J13" s="35"/>
      <c r="K13" s="35"/>
    </row>
    <row r="14" spans="1:11" s="34" customFormat="1" ht="13" customHeight="1" x14ac:dyDescent="0.3">
      <c r="A14" s="17" t="s">
        <v>21</v>
      </c>
      <c r="B14" s="18">
        <v>8210.6265314200009</v>
      </c>
      <c r="C14" s="19">
        <v>8151.8961695144499</v>
      </c>
      <c r="E14" s="35"/>
      <c r="F14" s="53"/>
      <c r="G14" s="35"/>
      <c r="H14" s="35"/>
      <c r="I14" s="35"/>
      <c r="J14" s="35"/>
      <c r="K14" s="35"/>
    </row>
    <row r="15" spans="1:11" s="34" customFormat="1" ht="13" customHeight="1" x14ac:dyDescent="0.3">
      <c r="A15" s="17" t="s">
        <v>359</v>
      </c>
      <c r="B15" s="18">
        <v>0</v>
      </c>
      <c r="C15" s="20">
        <v>-7.1529695913953306E-3</v>
      </c>
      <c r="E15" s="35"/>
      <c r="F15" s="53"/>
      <c r="G15" s="35"/>
      <c r="H15" s="35"/>
      <c r="I15" s="35"/>
      <c r="J15" s="35"/>
      <c r="K15" s="35"/>
    </row>
    <row r="16" spans="1:11" s="34" customFormat="1" ht="13" customHeight="1" x14ac:dyDescent="0.3">
      <c r="A16" s="17" t="s">
        <v>379</v>
      </c>
      <c r="B16" s="21">
        <v>2.4942096740489878E-2</v>
      </c>
      <c r="C16" s="20">
        <v>2.4665141310775147E-2</v>
      </c>
      <c r="E16" s="35"/>
      <c r="F16" s="53"/>
      <c r="G16" s="35"/>
      <c r="H16" s="35"/>
      <c r="I16" s="35"/>
      <c r="J16" s="35"/>
      <c r="K16" s="35"/>
    </row>
    <row r="17" spans="1:11" s="34" customFormat="1" ht="13" customHeight="1" x14ac:dyDescent="0.3">
      <c r="A17" s="26" t="s">
        <v>377</v>
      </c>
      <c r="B17" s="54">
        <v>300723.27885291999</v>
      </c>
      <c r="C17" s="55">
        <v>300967.84653678443</v>
      </c>
      <c r="E17" s="35"/>
      <c r="F17" s="53"/>
      <c r="G17" s="35"/>
      <c r="H17" s="35"/>
      <c r="I17" s="35"/>
      <c r="J17" s="35"/>
      <c r="K17" s="35"/>
    </row>
    <row r="18" spans="1:11" s="34" customFormat="1" ht="13" customHeight="1" x14ac:dyDescent="0.3">
      <c r="A18" s="26" t="s">
        <v>359</v>
      </c>
      <c r="B18" s="18">
        <v>0</v>
      </c>
      <c r="C18" s="20">
        <v>8.1326488856237056E-4</v>
      </c>
      <c r="E18" s="35"/>
      <c r="F18" s="53"/>
      <c r="G18" s="35"/>
      <c r="H18" s="35"/>
      <c r="I18" s="35"/>
      <c r="J18" s="35"/>
      <c r="K18" s="35"/>
    </row>
    <row r="19" spans="1:11" s="34" customFormat="1" ht="13" customHeight="1" x14ac:dyDescent="0.3">
      <c r="A19" s="26" t="s">
        <v>381</v>
      </c>
      <c r="B19" s="21">
        <v>0.91353188268442986</v>
      </c>
      <c r="C19" s="20">
        <v>0.91063653295667968</v>
      </c>
      <c r="E19" s="35"/>
      <c r="F19" s="53"/>
      <c r="G19" s="35"/>
      <c r="H19" s="35"/>
      <c r="I19" s="35"/>
      <c r="J19" s="35"/>
      <c r="K19" s="35"/>
    </row>
    <row r="20" spans="1:11" s="34" customFormat="1" ht="13" customHeight="1" x14ac:dyDescent="0.3">
      <c r="A20" s="14" t="s">
        <v>382</v>
      </c>
      <c r="B20" s="24"/>
      <c r="C20" s="25"/>
      <c r="E20" s="35"/>
      <c r="F20" s="53"/>
      <c r="G20" s="35"/>
      <c r="H20" s="35"/>
      <c r="I20" s="35"/>
      <c r="J20" s="35"/>
      <c r="K20" s="35"/>
    </row>
    <row r="21" spans="1:11" s="34" customFormat="1" ht="13" customHeight="1" x14ac:dyDescent="0.3">
      <c r="A21" s="17" t="s">
        <v>21</v>
      </c>
      <c r="B21" s="18">
        <v>28464.223579112499</v>
      </c>
      <c r="C21" s="19">
        <v>29534.868481241214</v>
      </c>
      <c r="E21" s="35"/>
      <c r="F21" s="53"/>
      <c r="G21" s="35"/>
      <c r="H21" s="35"/>
      <c r="I21" s="35"/>
      <c r="J21" s="35"/>
      <c r="K21" s="35"/>
    </row>
    <row r="22" spans="1:11" s="34" customFormat="1" ht="13" customHeight="1" x14ac:dyDescent="0.3">
      <c r="A22" s="17" t="s">
        <v>359</v>
      </c>
      <c r="B22" s="18">
        <v>0</v>
      </c>
      <c r="C22" s="20">
        <v>3.7613704767073708E-2</v>
      </c>
      <c r="E22" s="35"/>
      <c r="F22" s="53"/>
      <c r="G22" s="35"/>
      <c r="H22" s="35"/>
      <c r="I22" s="35"/>
      <c r="J22" s="35"/>
      <c r="K22" s="35"/>
    </row>
    <row r="23" spans="1:11" s="34" customFormat="1" ht="13" customHeight="1" x14ac:dyDescent="0.3">
      <c r="A23" s="17" t="s">
        <v>379</v>
      </c>
      <c r="B23" s="44">
        <v>8.6468117315570081E-2</v>
      </c>
      <c r="C23" s="31">
        <v>8.9363467043320294E-2</v>
      </c>
      <c r="E23" s="35"/>
      <c r="F23" s="53"/>
      <c r="G23" s="35"/>
      <c r="H23" s="35"/>
      <c r="I23" s="35"/>
      <c r="J23" s="35"/>
      <c r="K23" s="35"/>
    </row>
    <row r="24" spans="1:11" s="34" customFormat="1" ht="13" customHeight="1" x14ac:dyDescent="0.3">
      <c r="A24" s="56" t="s">
        <v>383</v>
      </c>
      <c r="B24" s="48">
        <v>329187.50243203249</v>
      </c>
      <c r="C24" s="49">
        <v>330502.71501802566</v>
      </c>
      <c r="E24" s="35"/>
      <c r="F24" s="53"/>
      <c r="G24" s="35"/>
      <c r="H24" s="35"/>
      <c r="I24" s="35"/>
      <c r="J24" s="35"/>
      <c r="K24" s="35"/>
    </row>
    <row r="25" spans="1:11" ht="13" customHeight="1" x14ac:dyDescent="0.35">
      <c r="A25" s="1" t="s">
        <v>17</v>
      </c>
    </row>
    <row r="26" spans="1:11" ht="13" customHeight="1" x14ac:dyDescent="0.35">
      <c r="A26" s="541" t="s">
        <v>327</v>
      </c>
      <c r="B26" s="541"/>
      <c r="C26" s="541"/>
      <c r="D26" s="541"/>
      <c r="E26" s="541"/>
    </row>
  </sheetData>
  <mergeCells count="2">
    <mergeCell ref="A2:C2"/>
    <mergeCell ref="A26:E26"/>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8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zoomScaleNormal="100" workbookViewId="0"/>
  </sheetViews>
  <sheetFormatPr defaultColWidth="9.1796875" defaultRowHeight="13" x14ac:dyDescent="0.3"/>
  <cols>
    <col min="1" max="1" width="41.1796875" style="34" bestFit="1" customWidth="1"/>
    <col min="2" max="7" width="15.453125" style="34" customWidth="1"/>
    <col min="8" max="16384" width="9.1796875" style="34"/>
  </cols>
  <sheetData>
    <row r="1" spans="1:11" ht="13" customHeight="1" x14ac:dyDescent="0.3"/>
    <row r="2" spans="1:11" ht="13" customHeight="1" x14ac:dyDescent="0.3">
      <c r="A2" s="547" t="s">
        <v>493</v>
      </c>
      <c r="B2" s="547"/>
      <c r="C2" s="547"/>
      <c r="D2" s="547"/>
      <c r="E2" s="547"/>
      <c r="F2" s="547"/>
      <c r="G2" s="547"/>
    </row>
    <row r="3" spans="1:11" ht="13" customHeight="1" x14ac:dyDescent="0.3"/>
    <row r="4" spans="1:11" ht="13" customHeight="1" x14ac:dyDescent="0.3">
      <c r="A4" s="494"/>
      <c r="B4" s="570">
        <v>2018</v>
      </c>
      <c r="C4" s="571"/>
      <c r="D4" s="572"/>
      <c r="E4" s="573">
        <v>2019</v>
      </c>
      <c r="F4" s="573"/>
      <c r="G4" s="573"/>
      <c r="I4" s="35"/>
    </row>
    <row r="5" spans="1:11" ht="65" x14ac:dyDescent="0.3">
      <c r="A5" s="36"/>
      <c r="B5" s="484" t="s">
        <v>386</v>
      </c>
      <c r="C5" s="484" t="s">
        <v>380</v>
      </c>
      <c r="D5" s="484" t="s">
        <v>6</v>
      </c>
      <c r="E5" s="37" t="s">
        <v>386</v>
      </c>
      <c r="F5" s="37" t="s">
        <v>380</v>
      </c>
      <c r="G5" s="38" t="s">
        <v>6</v>
      </c>
      <c r="H5" s="35"/>
      <c r="I5" s="35"/>
      <c r="J5" s="35"/>
      <c r="K5" s="35"/>
    </row>
    <row r="6" spans="1:11" ht="13" customHeight="1" x14ac:dyDescent="0.3">
      <c r="A6" s="39" t="s">
        <v>362</v>
      </c>
      <c r="B6" s="40">
        <v>3277.6343622999998</v>
      </c>
      <c r="C6" s="18">
        <v>0</v>
      </c>
      <c r="D6" s="19">
        <v>3277.6343622999998</v>
      </c>
      <c r="E6" s="18">
        <v>3242.4639950400001</v>
      </c>
      <c r="F6" s="18">
        <v>0</v>
      </c>
      <c r="G6" s="19">
        <v>3242.4639950400001</v>
      </c>
    </row>
    <row r="7" spans="1:11" ht="13" customHeight="1" x14ac:dyDescent="0.3">
      <c r="A7" s="39" t="s">
        <v>145</v>
      </c>
      <c r="B7" s="41">
        <v>0.4725279651174743</v>
      </c>
      <c r="C7" s="18">
        <v>0</v>
      </c>
      <c r="D7" s="42">
        <v>1.1205102877729745E-2</v>
      </c>
      <c r="E7" s="21">
        <v>0.49550523793195211</v>
      </c>
      <c r="F7" s="18">
        <v>0</v>
      </c>
      <c r="G7" s="42">
        <v>1.1073348011353479E-2</v>
      </c>
    </row>
    <row r="8" spans="1:11" ht="13" customHeight="1" x14ac:dyDescent="0.3">
      <c r="A8" s="39" t="s">
        <v>388</v>
      </c>
      <c r="B8" s="40">
        <v>2598.1455815300001</v>
      </c>
      <c r="C8" s="18">
        <v>257170.24364964</v>
      </c>
      <c r="D8" s="19">
        <v>259768.38923117</v>
      </c>
      <c r="E8" s="18">
        <v>1720.1350975299999</v>
      </c>
      <c r="F8" s="18">
        <v>261897.45011588</v>
      </c>
      <c r="G8" s="19">
        <v>263617.58521340997</v>
      </c>
    </row>
    <row r="9" spans="1:11" ht="13" customHeight="1" x14ac:dyDescent="0.3">
      <c r="A9" s="39" t="s">
        <v>145</v>
      </c>
      <c r="B9" s="41">
        <v>0.37456784650555774</v>
      </c>
      <c r="C9" s="21">
        <v>0.90053085696355795</v>
      </c>
      <c r="D9" s="42">
        <v>0.88805864351350905</v>
      </c>
      <c r="E9" s="21">
        <v>0.26286674334102811</v>
      </c>
      <c r="F9" s="21">
        <v>0.91485145212154362</v>
      </c>
      <c r="G9" s="42">
        <v>0.90028116501713329</v>
      </c>
    </row>
    <row r="10" spans="1:11" ht="13" customHeight="1" x14ac:dyDescent="0.3">
      <c r="A10" s="39" t="s">
        <v>387</v>
      </c>
      <c r="B10" s="40">
        <v>1026.65392447</v>
      </c>
      <c r="C10" s="18">
        <v>14250.450442679998</v>
      </c>
      <c r="D10" s="19">
        <v>15277.104367149997</v>
      </c>
      <c r="E10" s="18">
        <v>1488.7366173099999</v>
      </c>
      <c r="F10" s="18">
        <v>13556.282634789999</v>
      </c>
      <c r="G10" s="19">
        <v>15045.019252099999</v>
      </c>
    </row>
    <row r="11" spans="1:11" ht="13" customHeight="1" x14ac:dyDescent="0.3">
      <c r="A11" s="39" t="s">
        <v>145</v>
      </c>
      <c r="B11" s="41">
        <v>0.14801000849565638</v>
      </c>
      <c r="C11" s="21">
        <v>4.9900681226349552E-2</v>
      </c>
      <c r="D11" s="42">
        <v>5.2227157512349125E-2</v>
      </c>
      <c r="E11" s="21">
        <v>0.22750500634906845</v>
      </c>
      <c r="F11" s="21">
        <v>4.7354355104718554E-2</v>
      </c>
      <c r="G11" s="42">
        <v>5.1380288037388408E-2</v>
      </c>
    </row>
    <row r="12" spans="1:11" ht="13" customHeight="1" x14ac:dyDescent="0.3">
      <c r="A12" s="39" t="s">
        <v>389</v>
      </c>
      <c r="B12" s="40">
        <v>33.947900100000005</v>
      </c>
      <c r="C12" s="18">
        <v>14155.576460779999</v>
      </c>
      <c r="D12" s="19">
        <v>14189.524360879999</v>
      </c>
      <c r="E12" s="18">
        <v>92.417507690000008</v>
      </c>
      <c r="F12" s="18">
        <v>10819.464399030001</v>
      </c>
      <c r="G12" s="19">
        <v>10911.88190672</v>
      </c>
    </row>
    <row r="13" spans="1:11" ht="13" customHeight="1" x14ac:dyDescent="0.3">
      <c r="A13" s="39" t="s">
        <v>145</v>
      </c>
      <c r="B13" s="43">
        <v>4.8941798813116211E-3</v>
      </c>
      <c r="C13" s="44">
        <v>4.9568461810092571E-2</v>
      </c>
      <c r="D13" s="45">
        <v>4.8509096096412012E-2</v>
      </c>
      <c r="E13" s="44">
        <v>1.4123012377951339E-2</v>
      </c>
      <c r="F13" s="44">
        <v>3.7794192773737773E-2</v>
      </c>
      <c r="G13" s="45">
        <v>3.7265198934124576E-2</v>
      </c>
    </row>
    <row r="14" spans="1:11" ht="13" customHeight="1" x14ac:dyDescent="0.3">
      <c r="A14" s="46" t="s">
        <v>6</v>
      </c>
      <c r="B14" s="47">
        <v>6936.3817683999996</v>
      </c>
      <c r="C14" s="48">
        <v>285576.27055309998</v>
      </c>
      <c r="D14" s="49">
        <v>292512.65232150001</v>
      </c>
      <c r="E14" s="48">
        <v>6543.7532175699998</v>
      </c>
      <c r="F14" s="48">
        <v>286273.19714970002</v>
      </c>
      <c r="G14" s="49">
        <v>292816.95036727004</v>
      </c>
    </row>
    <row r="15" spans="1:11" ht="13" customHeight="1" x14ac:dyDescent="0.3">
      <c r="A15" s="1" t="s">
        <v>17</v>
      </c>
    </row>
    <row r="16" spans="1:11" ht="13" customHeight="1" x14ac:dyDescent="0.3">
      <c r="A16" s="541" t="s">
        <v>327</v>
      </c>
      <c r="B16" s="541"/>
      <c r="C16" s="541"/>
      <c r="D16" s="541"/>
      <c r="E16" s="541"/>
    </row>
  </sheetData>
  <mergeCells count="4">
    <mergeCell ref="A2:G2"/>
    <mergeCell ref="B4:D4"/>
    <mergeCell ref="E4:G4"/>
    <mergeCell ref="A16:E16"/>
  </mergeCells>
  <hyperlinks>
    <hyperlink ref="A2:B2" location="Índice!A1" display="Tabela 29 - Composição e evolução da estrutura do ativo agregado, a 31 de dezembro (2014-2017)"/>
  </hyperlinks>
  <pageMargins left="0.7" right="0.7" top="0.75" bottom="0.75" header="0.3" footer="0.3"/>
  <pageSetup paperSize="9" orientation="portrait" horizontalDpi="360" verticalDpi="36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GridLines="0" workbookViewId="0"/>
  </sheetViews>
  <sheetFormatPr defaultColWidth="9.1796875" defaultRowHeight="14.5" x14ac:dyDescent="0.35"/>
  <cols>
    <col min="1" max="1" width="54.1796875" style="2" customWidth="1"/>
    <col min="2" max="2" width="15.81640625" style="2" customWidth="1"/>
    <col min="3" max="3" width="14.26953125" style="2" customWidth="1"/>
    <col min="4" max="16384" width="9.1796875" style="2"/>
  </cols>
  <sheetData>
    <row r="1" spans="1:4" s="34" customFormat="1" ht="13" customHeight="1" x14ac:dyDescent="0.3"/>
    <row r="2" spans="1:4" s="34" customFormat="1" ht="13" customHeight="1" x14ac:dyDescent="0.3">
      <c r="A2" s="547" t="s">
        <v>494</v>
      </c>
      <c r="B2" s="547"/>
      <c r="C2" s="547"/>
      <c r="D2" s="57"/>
    </row>
    <row r="3" spans="1:4" s="34" customFormat="1" ht="13" customHeight="1" x14ac:dyDescent="0.3"/>
    <row r="4" spans="1:4" s="34" customFormat="1" ht="13" customHeight="1" x14ac:dyDescent="0.3">
      <c r="A4" s="11"/>
      <c r="B4" s="202">
        <v>2018</v>
      </c>
      <c r="C4" s="13">
        <f>+B4+1</f>
        <v>2019</v>
      </c>
    </row>
    <row r="5" spans="1:4" s="34" customFormat="1" ht="13" customHeight="1" x14ac:dyDescent="0.3">
      <c r="A5" s="14" t="s">
        <v>366</v>
      </c>
      <c r="B5" s="15"/>
      <c r="C5" s="16"/>
    </row>
    <row r="6" spans="1:4" s="34" customFormat="1" ht="13" customHeight="1" x14ac:dyDescent="0.3">
      <c r="A6" s="17" t="s">
        <v>21</v>
      </c>
      <c r="B6" s="18">
        <v>19214</v>
      </c>
      <c r="C6" s="19">
        <v>16998.23439795</v>
      </c>
    </row>
    <row r="7" spans="1:4" s="34" customFormat="1" ht="13" customHeight="1" x14ac:dyDescent="0.3">
      <c r="A7" s="17" t="s">
        <v>227</v>
      </c>
      <c r="B7" s="18">
        <v>0</v>
      </c>
      <c r="C7" s="20">
        <v>-0.11532037066982403</v>
      </c>
    </row>
    <row r="8" spans="1:4" s="34" customFormat="1" ht="13" customHeight="1" x14ac:dyDescent="0.3">
      <c r="A8" s="17" t="s">
        <v>467</v>
      </c>
      <c r="B8" s="21">
        <v>7.396600043115395E-2</v>
      </c>
      <c r="C8" s="20">
        <v>6.4480654369825349E-2</v>
      </c>
    </row>
    <row r="9" spans="1:4" s="34" customFormat="1" ht="13" customHeight="1" x14ac:dyDescent="0.3">
      <c r="A9" s="14" t="s">
        <v>367</v>
      </c>
      <c r="B9" s="22"/>
      <c r="C9" s="23"/>
    </row>
    <row r="10" spans="1:4" s="34" customFormat="1" ht="13" customHeight="1" x14ac:dyDescent="0.3">
      <c r="A10" s="17" t="s">
        <v>21</v>
      </c>
      <c r="B10" s="18">
        <v>33092</v>
      </c>
      <c r="C10" s="19">
        <v>31199.543482139998</v>
      </c>
    </row>
    <row r="11" spans="1:4" s="34" customFormat="1" ht="13" customHeight="1" x14ac:dyDescent="0.3">
      <c r="A11" s="17" t="s">
        <v>227</v>
      </c>
      <c r="B11" s="18">
        <v>0</v>
      </c>
      <c r="C11" s="20">
        <v>-5.7187734735283491E-2</v>
      </c>
    </row>
    <row r="12" spans="1:4" s="34" customFormat="1" ht="13" customHeight="1" x14ac:dyDescent="0.3">
      <c r="A12" s="17" t="s">
        <v>467</v>
      </c>
      <c r="B12" s="21">
        <v>0.12839059468448769</v>
      </c>
      <c r="C12" s="20">
        <v>0.11835152596853395</v>
      </c>
    </row>
    <row r="13" spans="1:4" s="34" customFormat="1" ht="13" customHeight="1" x14ac:dyDescent="0.3">
      <c r="A13" s="14" t="s">
        <v>368</v>
      </c>
      <c r="B13" s="24"/>
      <c r="C13" s="25"/>
    </row>
    <row r="14" spans="1:4" s="34" customFormat="1" ht="13" customHeight="1" x14ac:dyDescent="0.3">
      <c r="A14" s="17" t="s">
        <v>21</v>
      </c>
      <c r="B14" s="18">
        <v>66077</v>
      </c>
      <c r="C14" s="19">
        <v>68483.895124029994</v>
      </c>
    </row>
    <row r="15" spans="1:4" s="34" customFormat="1" ht="13" customHeight="1" x14ac:dyDescent="0.3">
      <c r="A15" s="17" t="s">
        <v>227</v>
      </c>
      <c r="B15" s="18">
        <v>0</v>
      </c>
      <c r="C15" s="20">
        <v>3.6425611393222868E-2</v>
      </c>
    </row>
    <row r="16" spans="1:4" s="34" customFormat="1" ht="13" customHeight="1" x14ac:dyDescent="0.3">
      <c r="A16" s="17" t="s">
        <v>467</v>
      </c>
      <c r="B16" s="21">
        <v>0.2543692833605371</v>
      </c>
      <c r="C16" s="20">
        <v>0.25978500284267786</v>
      </c>
    </row>
    <row r="17" spans="1:6" s="34" customFormat="1" ht="13" customHeight="1" x14ac:dyDescent="0.3">
      <c r="A17" s="14" t="s">
        <v>385</v>
      </c>
      <c r="B17" s="24"/>
      <c r="C17" s="25"/>
    </row>
    <row r="18" spans="1:6" s="34" customFormat="1" ht="13" customHeight="1" x14ac:dyDescent="0.3">
      <c r="A18" s="17" t="s">
        <v>21</v>
      </c>
      <c r="B18" s="18">
        <v>141385</v>
      </c>
      <c r="C18" s="19">
        <v>146935.91220922998</v>
      </c>
    </row>
    <row r="19" spans="1:6" s="34" customFormat="1" ht="13" customHeight="1" x14ac:dyDescent="0.3">
      <c r="A19" s="17" t="s">
        <v>227</v>
      </c>
      <c r="B19" s="18">
        <v>0</v>
      </c>
      <c r="C19" s="20">
        <v>3.926096975796578E-2</v>
      </c>
    </row>
    <row r="20" spans="1:6" s="34" customFormat="1" ht="13" customHeight="1" x14ac:dyDescent="0.3">
      <c r="A20" s="17" t="s">
        <v>467</v>
      </c>
      <c r="B20" s="21">
        <v>0.54427412152382126</v>
      </c>
      <c r="C20" s="20">
        <v>0.55838281681896285</v>
      </c>
    </row>
    <row r="21" spans="1:6" s="34" customFormat="1" ht="13" customHeight="1" x14ac:dyDescent="0.3">
      <c r="A21" s="26" t="s">
        <v>384</v>
      </c>
      <c r="B21" s="27">
        <v>259768</v>
      </c>
      <c r="C21" s="28">
        <v>263617.58521334996</v>
      </c>
    </row>
    <row r="22" spans="1:6" s="34" customFormat="1" ht="13" customHeight="1" x14ac:dyDescent="0.3">
      <c r="A22" s="29" t="s">
        <v>374</v>
      </c>
      <c r="B22" s="30">
        <v>0</v>
      </c>
      <c r="C22" s="31">
        <v>1.4819320367982058E-2</v>
      </c>
    </row>
    <row r="23" spans="1:6" ht="13" customHeight="1" x14ac:dyDescent="0.35">
      <c r="A23" s="1" t="s">
        <v>17</v>
      </c>
      <c r="B23" s="1"/>
    </row>
    <row r="24" spans="1:6" ht="13" customHeight="1" x14ac:dyDescent="0.35">
      <c r="A24" s="541" t="s">
        <v>327</v>
      </c>
      <c r="B24" s="541"/>
      <c r="C24" s="541"/>
      <c r="D24" s="541"/>
      <c r="E24" s="541"/>
      <c r="F24" s="541"/>
    </row>
    <row r="25" spans="1:6" ht="33" customHeight="1" x14ac:dyDescent="0.35">
      <c r="A25" s="3"/>
      <c r="B25" s="537"/>
      <c r="C25" s="537"/>
      <c r="D25" s="7"/>
    </row>
  </sheetData>
  <mergeCells count="2">
    <mergeCell ref="A2:C2"/>
    <mergeCell ref="A24:F24"/>
  </mergeCells>
  <hyperlinks>
    <hyperlink ref="A2:G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78" orientation="portrait" verticalDpi="36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workbookViewId="0">
      <selection activeCell="A7" sqref="A7"/>
    </sheetView>
  </sheetViews>
  <sheetFormatPr defaultColWidth="9.1796875" defaultRowHeight="14.5" x14ac:dyDescent="0.35"/>
  <cols>
    <col min="1" max="1" width="54.1796875" style="2" customWidth="1"/>
    <col min="2" max="2" width="15.81640625" style="2" customWidth="1"/>
    <col min="3" max="3" width="14.26953125" style="2" customWidth="1"/>
    <col min="4" max="16384" width="9.1796875" style="2"/>
  </cols>
  <sheetData>
    <row r="1" spans="1:6" s="34" customFormat="1" ht="13" customHeight="1" x14ac:dyDescent="0.3"/>
    <row r="2" spans="1:6" s="34" customFormat="1" ht="13" customHeight="1" x14ac:dyDescent="0.3">
      <c r="A2" s="547" t="s">
        <v>495</v>
      </c>
      <c r="B2" s="547"/>
      <c r="C2" s="547"/>
      <c r="D2" s="57"/>
    </row>
    <row r="3" spans="1:6" s="34" customFormat="1" ht="13" customHeight="1" x14ac:dyDescent="0.3"/>
    <row r="4" spans="1:6" s="34" customFormat="1" ht="13" customHeight="1" x14ac:dyDescent="0.3">
      <c r="A4" s="11"/>
      <c r="B4" s="536">
        <v>2018</v>
      </c>
      <c r="C4" s="13">
        <f>+B4+1</f>
        <v>2019</v>
      </c>
    </row>
    <row r="5" spans="1:6" s="34" customFormat="1" ht="13" customHeight="1" x14ac:dyDescent="0.3">
      <c r="A5" s="14" t="s">
        <v>368</v>
      </c>
      <c r="B5" s="24"/>
      <c r="C5" s="25"/>
    </row>
    <row r="6" spans="1:6" s="34" customFormat="1" ht="13" customHeight="1" x14ac:dyDescent="0.3">
      <c r="A6" s="17" t="s">
        <v>21</v>
      </c>
      <c r="B6" s="18">
        <v>66077</v>
      </c>
      <c r="C6" s="19">
        <v>68483.895124029994</v>
      </c>
    </row>
    <row r="7" spans="1:6" s="34" customFormat="1" ht="13" customHeight="1" x14ac:dyDescent="0.3">
      <c r="A7" s="17" t="s">
        <v>227</v>
      </c>
      <c r="B7" s="18">
        <v>0</v>
      </c>
      <c r="C7" s="20">
        <v>3.6425611393222868E-2</v>
      </c>
    </row>
    <row r="8" spans="1:6" s="34" customFormat="1" ht="13" customHeight="1" x14ac:dyDescent="0.3">
      <c r="A8" s="17" t="s">
        <v>467</v>
      </c>
      <c r="B8" s="21">
        <v>0.31900000000000001</v>
      </c>
      <c r="C8" s="20">
        <v>0.318</v>
      </c>
      <c r="D8" s="374">
        <f>+B6/B13</f>
        <v>0.31850170151642226</v>
      </c>
      <c r="E8" s="374">
        <f>+C6/C13</f>
        <v>0.31790899811772488</v>
      </c>
    </row>
    <row r="9" spans="1:6" s="34" customFormat="1" ht="13" customHeight="1" x14ac:dyDescent="0.3">
      <c r="A9" s="14" t="s">
        <v>385</v>
      </c>
      <c r="B9" s="24"/>
      <c r="C9" s="25"/>
    </row>
    <row r="10" spans="1:6" s="34" customFormat="1" ht="13" customHeight="1" x14ac:dyDescent="0.3">
      <c r="A10" s="17" t="s">
        <v>21</v>
      </c>
      <c r="B10" s="18">
        <v>141385</v>
      </c>
      <c r="C10" s="19">
        <v>146935.91220922998</v>
      </c>
    </row>
    <row r="11" spans="1:6" s="34" customFormat="1" ht="13" customHeight="1" x14ac:dyDescent="0.3">
      <c r="A11" s="17" t="s">
        <v>227</v>
      </c>
      <c r="B11" s="18">
        <v>0</v>
      </c>
      <c r="C11" s="20">
        <v>3.926096975796578E-2</v>
      </c>
    </row>
    <row r="12" spans="1:6" s="34" customFormat="1" ht="13" customHeight="1" x14ac:dyDescent="0.3">
      <c r="A12" s="17" t="s">
        <v>467</v>
      </c>
      <c r="B12" s="21">
        <v>0.54427412152382126</v>
      </c>
      <c r="C12" s="20">
        <v>0.68200000000000005</v>
      </c>
    </row>
    <row r="13" spans="1:6" s="34" customFormat="1" ht="13" customHeight="1" x14ac:dyDescent="0.3">
      <c r="A13" s="26" t="s">
        <v>384</v>
      </c>
      <c r="B13" s="27">
        <f>+B10+B6</f>
        <v>207462</v>
      </c>
      <c r="C13" s="28">
        <f>+C10+C6</f>
        <v>215419.80733325996</v>
      </c>
      <c r="D13" s="34">
        <f>+B10/B13</f>
        <v>0.68149829848357768</v>
      </c>
      <c r="E13" s="34">
        <f>+C10/C13</f>
        <v>0.68209100188227523</v>
      </c>
    </row>
    <row r="14" spans="1:6" s="34" customFormat="1" ht="13" customHeight="1" x14ac:dyDescent="0.3">
      <c r="A14" s="29" t="s">
        <v>374</v>
      </c>
      <c r="B14" s="30">
        <v>0</v>
      </c>
      <c r="C14" s="31">
        <f>+C13/B13-1</f>
        <v>3.8357903294386153E-2</v>
      </c>
    </row>
    <row r="15" spans="1:6" ht="13" customHeight="1" x14ac:dyDescent="0.35">
      <c r="A15" s="1" t="s">
        <v>17</v>
      </c>
      <c r="B15" s="1"/>
    </row>
    <row r="16" spans="1:6" ht="13" customHeight="1" x14ac:dyDescent="0.35">
      <c r="A16" s="541" t="s">
        <v>327</v>
      </c>
      <c r="B16" s="541"/>
      <c r="C16" s="541"/>
      <c r="D16" s="541"/>
      <c r="E16" s="541"/>
      <c r="F16" s="541"/>
    </row>
    <row r="17" spans="1:4" ht="33" customHeight="1" x14ac:dyDescent="0.35">
      <c r="A17" s="3"/>
      <c r="B17" s="537"/>
      <c r="C17" s="537"/>
      <c r="D17" s="7"/>
    </row>
  </sheetData>
  <mergeCells count="2">
    <mergeCell ref="A2:C2"/>
    <mergeCell ref="A16:F16"/>
  </mergeCells>
  <hyperlinks>
    <hyperlink ref="A2:G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78" orientation="portrait" verticalDpi="36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ColWidth="9.1796875" defaultRowHeight="14.5" x14ac:dyDescent="0.35"/>
  <cols>
    <col min="1" max="1" width="50.7265625" style="2" customWidth="1"/>
    <col min="2" max="3" width="14.26953125" style="2" customWidth="1"/>
    <col min="4" max="16384" width="9.1796875" style="2"/>
  </cols>
  <sheetData>
    <row r="1" spans="1:4" s="34" customFormat="1" ht="13" customHeight="1" x14ac:dyDescent="0.3"/>
    <row r="2" spans="1:4" s="34" customFormat="1" ht="13" customHeight="1" x14ac:dyDescent="0.3">
      <c r="A2" s="547" t="s">
        <v>496</v>
      </c>
      <c r="B2" s="547"/>
      <c r="C2" s="547"/>
      <c r="D2" s="57"/>
    </row>
    <row r="3" spans="1:4" s="34" customFormat="1" ht="13" customHeight="1" x14ac:dyDescent="0.3"/>
    <row r="4" spans="1:4" s="34" customFormat="1" ht="13" customHeight="1" x14ac:dyDescent="0.3">
      <c r="A4" s="11"/>
      <c r="B4" s="202">
        <v>2018</v>
      </c>
      <c r="C4" s="13">
        <f>+B4+1</f>
        <v>2019</v>
      </c>
    </row>
    <row r="5" spans="1:4" s="34" customFormat="1" ht="13" customHeight="1" x14ac:dyDescent="0.3">
      <c r="A5" s="14" t="s">
        <v>275</v>
      </c>
      <c r="B5" s="15"/>
      <c r="C5" s="16"/>
    </row>
    <row r="6" spans="1:4" s="34" customFormat="1" ht="13" customHeight="1" x14ac:dyDescent="0.3">
      <c r="A6" s="17" t="s">
        <v>21</v>
      </c>
      <c r="B6" s="18">
        <v>110247.87592965997</v>
      </c>
      <c r="C6" s="19">
        <v>121895.29794675</v>
      </c>
    </row>
    <row r="7" spans="1:4" s="34" customFormat="1" ht="13" customHeight="1" x14ac:dyDescent="0.3">
      <c r="A7" s="17" t="s">
        <v>359</v>
      </c>
      <c r="B7" s="18">
        <v>0</v>
      </c>
      <c r="C7" s="20">
        <v>0.10564758657591988</v>
      </c>
    </row>
    <row r="8" spans="1:4" s="34" customFormat="1" ht="13" customHeight="1" x14ac:dyDescent="0.3">
      <c r="A8" s="17" t="s">
        <v>467</v>
      </c>
      <c r="B8" s="21">
        <v>0.42440838394330505</v>
      </c>
      <c r="C8" s="20">
        <v>0.46239441555925942</v>
      </c>
    </row>
    <row r="9" spans="1:4" s="34" customFormat="1" ht="13" customHeight="1" x14ac:dyDescent="0.3">
      <c r="A9" s="14" t="s">
        <v>276</v>
      </c>
      <c r="B9" s="22"/>
      <c r="C9" s="23"/>
    </row>
    <row r="10" spans="1:4" s="34" customFormat="1" ht="13" customHeight="1" x14ac:dyDescent="0.3">
      <c r="A10" s="17" t="s">
        <v>21</v>
      </c>
      <c r="B10" s="18">
        <v>140721.51674887</v>
      </c>
      <c r="C10" s="19">
        <v>134892.8167772</v>
      </c>
    </row>
    <row r="11" spans="1:4" s="34" customFormat="1" ht="13" customHeight="1" x14ac:dyDescent="0.3">
      <c r="A11" s="17" t="s">
        <v>359</v>
      </c>
      <c r="B11" s="18">
        <v>0</v>
      </c>
      <c r="C11" s="20">
        <v>-4.1420104802251556E-2</v>
      </c>
    </row>
    <row r="12" spans="1:4" s="34" customFormat="1" ht="13" customHeight="1" x14ac:dyDescent="0.3">
      <c r="A12" s="17" t="s">
        <v>467</v>
      </c>
      <c r="B12" s="21">
        <v>0.54171920325742318</v>
      </c>
      <c r="C12" s="20">
        <v>0.51169886146128152</v>
      </c>
    </row>
    <row r="13" spans="1:4" s="34" customFormat="1" ht="13" customHeight="1" x14ac:dyDescent="0.3">
      <c r="A13" s="14" t="s">
        <v>277</v>
      </c>
      <c r="B13" s="24"/>
      <c r="C13" s="25"/>
    </row>
    <row r="14" spans="1:4" s="34" customFormat="1" ht="13" customHeight="1" x14ac:dyDescent="0.3">
      <c r="A14" s="17" t="s">
        <v>21</v>
      </c>
      <c r="B14" s="18">
        <v>8798.9816059600016</v>
      </c>
      <c r="C14" s="19">
        <v>6829.4676798499995</v>
      </c>
    </row>
    <row r="15" spans="1:4" s="34" customFormat="1" ht="13" customHeight="1" x14ac:dyDescent="0.3">
      <c r="A15" s="17" t="s">
        <v>359</v>
      </c>
      <c r="B15" s="18">
        <v>0</v>
      </c>
      <c r="C15" s="20">
        <v>-0.22383430427629825</v>
      </c>
    </row>
    <row r="16" spans="1:4" s="34" customFormat="1" ht="13" customHeight="1" x14ac:dyDescent="0.3">
      <c r="A16" s="17" t="s">
        <v>467</v>
      </c>
      <c r="B16" s="44">
        <v>3.3872412799271862E-2</v>
      </c>
      <c r="C16" s="31">
        <v>2.5906722979459181E-2</v>
      </c>
    </row>
    <row r="17" spans="1:6" s="34" customFormat="1" ht="13" customHeight="1" x14ac:dyDescent="0.3">
      <c r="A17" s="56" t="s">
        <v>390</v>
      </c>
      <c r="B17" s="48">
        <v>259768.37428448995</v>
      </c>
      <c r="C17" s="49">
        <v>263617.58240379998</v>
      </c>
    </row>
    <row r="18" spans="1:6" ht="13" customHeight="1" x14ac:dyDescent="0.35">
      <c r="A18" s="1" t="s">
        <v>17</v>
      </c>
    </row>
    <row r="19" spans="1:6" ht="13" customHeight="1" x14ac:dyDescent="0.35">
      <c r="A19" s="541" t="s">
        <v>327</v>
      </c>
      <c r="B19" s="541"/>
      <c r="C19" s="541"/>
      <c r="D19" s="541"/>
      <c r="E19" s="541"/>
      <c r="F19" s="541"/>
    </row>
  </sheetData>
  <mergeCells count="2">
    <mergeCell ref="A2:C2"/>
    <mergeCell ref="A19:F19"/>
  </mergeCells>
  <hyperlinks>
    <hyperlink ref="A2:G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heetViews>
  <sheetFormatPr defaultColWidth="9.1796875" defaultRowHeight="14.5" x14ac:dyDescent="0.35"/>
  <cols>
    <col min="1" max="1" width="50.7265625" style="2" customWidth="1"/>
    <col min="2" max="3" width="14.26953125" style="2" customWidth="1"/>
    <col min="4" max="16384" width="9.1796875" style="2"/>
  </cols>
  <sheetData>
    <row r="1" spans="1:3" s="34" customFormat="1" ht="13" customHeight="1" x14ac:dyDescent="0.3"/>
    <row r="2" spans="1:3" s="34" customFormat="1" ht="13" customHeight="1" x14ac:dyDescent="0.3">
      <c r="A2" s="547" t="s">
        <v>497</v>
      </c>
      <c r="B2" s="547"/>
      <c r="C2" s="547"/>
    </row>
    <row r="3" spans="1:3" s="34" customFormat="1" ht="13" customHeight="1" x14ac:dyDescent="0.3"/>
    <row r="4" spans="1:3" s="34" customFormat="1" ht="13" customHeight="1" x14ac:dyDescent="0.3">
      <c r="A4" s="11"/>
      <c r="B4" s="12">
        <v>2018</v>
      </c>
      <c r="C4" s="13">
        <f>+B4+1</f>
        <v>2019</v>
      </c>
    </row>
    <row r="5" spans="1:3" s="34" customFormat="1" ht="13" customHeight="1" x14ac:dyDescent="0.3">
      <c r="A5" s="52" t="s">
        <v>273</v>
      </c>
      <c r="B5" s="22"/>
      <c r="C5" s="23"/>
    </row>
    <row r="6" spans="1:3" s="34" customFormat="1" ht="13" customHeight="1" x14ac:dyDescent="0.3">
      <c r="A6" s="17" t="s">
        <v>21</v>
      </c>
      <c r="B6" s="18">
        <v>731.02512882999997</v>
      </c>
      <c r="C6" s="19">
        <v>449.21130027999993</v>
      </c>
    </row>
    <row r="7" spans="1:3" s="34" customFormat="1" ht="13" customHeight="1" x14ac:dyDescent="0.3">
      <c r="A7" s="17" t="s">
        <v>227</v>
      </c>
      <c r="B7" s="18">
        <v>0</v>
      </c>
      <c r="C7" s="20">
        <v>-0.3855049812050112</v>
      </c>
    </row>
    <row r="8" spans="1:3" s="34" customFormat="1" ht="13" customHeight="1" x14ac:dyDescent="0.3">
      <c r="A8" s="17" t="s">
        <v>468</v>
      </c>
      <c r="B8" s="21">
        <v>4.7851026690758636E-2</v>
      </c>
      <c r="C8" s="20">
        <v>2.98578082721495E-2</v>
      </c>
    </row>
    <row r="9" spans="1:3" s="34" customFormat="1" ht="13" customHeight="1" x14ac:dyDescent="0.3">
      <c r="A9" s="14" t="s">
        <v>398</v>
      </c>
      <c r="B9" s="24"/>
      <c r="C9" s="25"/>
    </row>
    <row r="10" spans="1:3" s="34" customFormat="1" ht="13" customHeight="1" x14ac:dyDescent="0.3">
      <c r="A10" s="17" t="s">
        <v>21</v>
      </c>
      <c r="B10" s="18">
        <v>8847.1499925799999</v>
      </c>
      <c r="C10" s="19">
        <v>8325.827696100001</v>
      </c>
    </row>
    <row r="11" spans="1:3" s="34" customFormat="1" ht="13" customHeight="1" x14ac:dyDescent="0.3">
      <c r="A11" s="17" t="s">
        <v>227</v>
      </c>
      <c r="B11" s="18">
        <v>0</v>
      </c>
      <c r="C11" s="20">
        <v>-5.8925450220378983E-2</v>
      </c>
    </row>
    <row r="12" spans="1:3" s="34" customFormat="1" ht="13" customHeight="1" x14ac:dyDescent="0.3">
      <c r="A12" s="17" t="s">
        <v>468</v>
      </c>
      <c r="B12" s="21">
        <v>0.57911170729472927</v>
      </c>
      <c r="C12" s="20">
        <v>0.55439428661335022</v>
      </c>
    </row>
    <row r="13" spans="1:3" s="34" customFormat="1" ht="13" customHeight="1" x14ac:dyDescent="0.3">
      <c r="A13" s="14" t="s">
        <v>274</v>
      </c>
      <c r="B13" s="24"/>
      <c r="C13" s="25"/>
    </row>
    <row r="14" spans="1:3" s="34" customFormat="1" ht="13" customHeight="1" x14ac:dyDescent="0.3">
      <c r="A14" s="17" t="s">
        <v>21</v>
      </c>
      <c r="B14" s="18">
        <v>615.05519100000004</v>
      </c>
      <c r="C14" s="19">
        <v>79.788974999999994</v>
      </c>
    </row>
    <row r="15" spans="1:3" s="34" customFormat="1" ht="13" customHeight="1" x14ac:dyDescent="0.3">
      <c r="A15" s="17" t="s">
        <v>227</v>
      </c>
      <c r="B15" s="18">
        <v>0</v>
      </c>
      <c r="C15" s="20">
        <v>-0.87027347111683839</v>
      </c>
    </row>
    <row r="16" spans="1:3" s="34" customFormat="1" ht="13" customHeight="1" x14ac:dyDescent="0.3">
      <c r="A16" s="17" t="s">
        <v>468</v>
      </c>
      <c r="B16" s="21">
        <v>4.0259932525075814E-2</v>
      </c>
      <c r="C16" s="20">
        <v>5.3033481488475301E-3</v>
      </c>
    </row>
    <row r="17" spans="1:6" s="34" customFormat="1" ht="13" customHeight="1" x14ac:dyDescent="0.3">
      <c r="A17" s="14" t="s">
        <v>399</v>
      </c>
      <c r="B17" s="24"/>
      <c r="C17" s="25"/>
    </row>
    <row r="18" spans="1:6" s="34" customFormat="1" ht="13" customHeight="1" x14ac:dyDescent="0.3">
      <c r="A18" s="17" t="s">
        <v>21</v>
      </c>
      <c r="B18" s="18">
        <v>5083.8740547399993</v>
      </c>
      <c r="C18" s="19">
        <v>6190.1912807200006</v>
      </c>
    </row>
    <row r="19" spans="1:6" s="34" customFormat="1" ht="13" customHeight="1" x14ac:dyDescent="0.3">
      <c r="A19" s="17" t="s">
        <v>227</v>
      </c>
      <c r="B19" s="18">
        <v>0</v>
      </c>
      <c r="C19" s="20">
        <v>0.21761302779491865</v>
      </c>
    </row>
    <row r="20" spans="1:6" s="34" customFormat="1" ht="13" customHeight="1" x14ac:dyDescent="0.3">
      <c r="A20" s="17" t="s">
        <v>468</v>
      </c>
      <c r="B20" s="21">
        <v>0.33277733348943633</v>
      </c>
      <c r="C20" s="20">
        <v>0.41144455696565269</v>
      </c>
    </row>
    <row r="21" spans="1:6" s="34" customFormat="1" ht="13" customHeight="1" x14ac:dyDescent="0.3">
      <c r="A21" s="26" t="s">
        <v>400</v>
      </c>
      <c r="B21" s="27">
        <v>15277.104367149999</v>
      </c>
      <c r="C21" s="28">
        <v>15045.019252100003</v>
      </c>
    </row>
    <row r="22" spans="1:6" s="34" customFormat="1" ht="13" customHeight="1" x14ac:dyDescent="0.3">
      <c r="A22" s="29" t="s">
        <v>374</v>
      </c>
      <c r="B22" s="30">
        <v>0</v>
      </c>
      <c r="C22" s="31">
        <v>-1.5191695328667376E-2</v>
      </c>
    </row>
    <row r="23" spans="1:6" ht="13" customHeight="1" x14ac:dyDescent="0.35">
      <c r="A23" s="1" t="s">
        <v>17</v>
      </c>
    </row>
    <row r="24" spans="1:6" ht="13" customHeight="1" x14ac:dyDescent="0.35">
      <c r="A24" s="541" t="s">
        <v>327</v>
      </c>
      <c r="B24" s="541"/>
      <c r="C24" s="541"/>
      <c r="D24" s="541"/>
      <c r="E24" s="541"/>
      <c r="F24" s="541"/>
    </row>
  </sheetData>
  <mergeCells count="2">
    <mergeCell ref="A24:F24"/>
    <mergeCell ref="A2:C2"/>
  </mergeCells>
  <hyperlinks>
    <hyperlink ref="A2:C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81" orientation="portrait" verticalDpi="36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activeCell="A3" sqref="A3"/>
    </sheetView>
  </sheetViews>
  <sheetFormatPr defaultColWidth="9.1796875" defaultRowHeight="14.5" x14ac:dyDescent="0.35"/>
  <cols>
    <col min="1" max="1" width="78.1796875" style="2" customWidth="1"/>
    <col min="2" max="3" width="14.26953125" style="2" customWidth="1"/>
    <col min="4" max="16384" width="9.1796875" style="2"/>
  </cols>
  <sheetData>
    <row r="1" spans="1:3" s="34" customFormat="1" ht="13" customHeight="1" x14ac:dyDescent="0.3"/>
    <row r="2" spans="1:3" s="34" customFormat="1" ht="13" customHeight="1" x14ac:dyDescent="0.3">
      <c r="A2" s="547" t="s">
        <v>498</v>
      </c>
      <c r="B2" s="547"/>
      <c r="C2" s="547"/>
    </row>
    <row r="3" spans="1:3" s="34" customFormat="1" ht="13" customHeight="1" x14ac:dyDescent="0.3"/>
    <row r="4" spans="1:3" s="34" customFormat="1" ht="13" customHeight="1" x14ac:dyDescent="0.3">
      <c r="A4" s="11"/>
      <c r="B4" s="12">
        <v>2018</v>
      </c>
      <c r="C4" s="13">
        <f>+B4+1</f>
        <v>2019</v>
      </c>
    </row>
    <row r="5" spans="1:3" s="34" customFormat="1" ht="13" customHeight="1" x14ac:dyDescent="0.3">
      <c r="A5" s="14" t="s">
        <v>296</v>
      </c>
      <c r="B5" s="22"/>
      <c r="C5" s="23"/>
    </row>
    <row r="6" spans="1:3" s="34" customFormat="1" ht="13" customHeight="1" x14ac:dyDescent="0.3">
      <c r="A6" s="17" t="s">
        <v>21</v>
      </c>
      <c r="B6" s="18">
        <v>341.28758590999996</v>
      </c>
      <c r="C6" s="19">
        <v>835.27427366000006</v>
      </c>
    </row>
    <row r="7" spans="1:3" s="34" customFormat="1" ht="13" customHeight="1" x14ac:dyDescent="0.3">
      <c r="A7" s="17" t="s">
        <v>227</v>
      </c>
      <c r="B7" s="18">
        <v>0</v>
      </c>
      <c r="C7" s="20">
        <v>1.447420615762649</v>
      </c>
    </row>
    <row r="8" spans="1:3" s="34" customFormat="1" ht="13" customHeight="1" x14ac:dyDescent="0.3">
      <c r="A8" s="17" t="s">
        <v>469</v>
      </c>
      <c r="B8" s="21">
        <v>4.1566570419928173E-2</v>
      </c>
      <c r="C8" s="20">
        <v>0.10246380183099797</v>
      </c>
    </row>
    <row r="9" spans="1:3" s="34" customFormat="1" ht="13" customHeight="1" x14ac:dyDescent="0.3">
      <c r="A9" s="14" t="s">
        <v>460</v>
      </c>
      <c r="B9" s="22"/>
      <c r="C9" s="23"/>
    </row>
    <row r="10" spans="1:3" s="34" customFormat="1" ht="13" customHeight="1" x14ac:dyDescent="0.3">
      <c r="A10" s="17" t="s">
        <v>21</v>
      </c>
      <c r="B10" s="18">
        <v>13.993066000000001</v>
      </c>
      <c r="C10" s="19">
        <v>9.6562210000000004</v>
      </c>
    </row>
    <row r="11" spans="1:3" s="34" customFormat="1" ht="13" customHeight="1" x14ac:dyDescent="0.3">
      <c r="A11" s="17" t="s">
        <v>227</v>
      </c>
      <c r="B11" s="18">
        <v>0</v>
      </c>
      <c r="C11" s="20">
        <v>-0.30992814584023254</v>
      </c>
    </row>
    <row r="12" spans="1:3" s="34" customFormat="1" ht="13" customHeight="1" x14ac:dyDescent="0.3">
      <c r="A12" s="17" t="s">
        <v>469</v>
      </c>
      <c r="B12" s="21">
        <v>1.704262877680779E-3</v>
      </c>
      <c r="C12" s="20">
        <v>1.1845367996848703E-3</v>
      </c>
    </row>
    <row r="13" spans="1:3" s="34" customFormat="1" ht="13" customHeight="1" x14ac:dyDescent="0.3">
      <c r="A13" s="14" t="s">
        <v>471</v>
      </c>
      <c r="B13" s="22"/>
      <c r="C13" s="23"/>
    </row>
    <row r="14" spans="1:3" s="34" customFormat="1" ht="13" customHeight="1" x14ac:dyDescent="0.3">
      <c r="A14" s="17" t="s">
        <v>21</v>
      </c>
      <c r="B14" s="18">
        <v>2358.5121226300002</v>
      </c>
      <c r="C14" s="19">
        <v>2129.2793192700001</v>
      </c>
    </row>
    <row r="15" spans="1:3" s="34" customFormat="1" ht="13" customHeight="1" x14ac:dyDescent="0.3">
      <c r="A15" s="17" t="s">
        <v>227</v>
      </c>
      <c r="B15" s="18">
        <v>0</v>
      </c>
      <c r="C15" s="20">
        <v>-9.719382027359702E-2</v>
      </c>
    </row>
    <row r="16" spans="1:3" s="34" customFormat="1" ht="13" customHeight="1" x14ac:dyDescent="0.3">
      <c r="A16" s="17" t="s">
        <v>469</v>
      </c>
      <c r="B16" s="21">
        <v>0.28725117548637347</v>
      </c>
      <c r="C16" s="20">
        <v>0.26220049556480379</v>
      </c>
    </row>
    <row r="17" spans="1:3" s="34" customFormat="1" ht="13" customHeight="1" x14ac:dyDescent="0.3">
      <c r="A17" s="14" t="s">
        <v>472</v>
      </c>
      <c r="B17" s="24"/>
      <c r="C17" s="25"/>
    </row>
    <row r="18" spans="1:3" s="34" customFormat="1" ht="13" customHeight="1" x14ac:dyDescent="0.3">
      <c r="A18" s="17" t="s">
        <v>21</v>
      </c>
      <c r="B18" s="18">
        <v>480.67039707999999</v>
      </c>
      <c r="C18" s="19">
        <v>541.91798860000006</v>
      </c>
    </row>
    <row r="19" spans="1:3" s="34" customFormat="1" ht="13" customHeight="1" x14ac:dyDescent="0.3">
      <c r="A19" s="17" t="s">
        <v>227</v>
      </c>
      <c r="B19" s="18">
        <v>0</v>
      </c>
      <c r="C19" s="20">
        <v>0.12742118485363352</v>
      </c>
    </row>
    <row r="20" spans="1:3" s="34" customFormat="1" ht="13" customHeight="1" x14ac:dyDescent="0.3">
      <c r="A20" s="17" t="s">
        <v>469</v>
      </c>
      <c r="B20" s="21">
        <v>5.8542474833144037E-2</v>
      </c>
      <c r="C20" s="20">
        <v>6.6477538149541743E-2</v>
      </c>
    </row>
    <row r="21" spans="1:3" s="34" customFormat="1" ht="13" customHeight="1" x14ac:dyDescent="0.3">
      <c r="A21" s="14" t="s">
        <v>473</v>
      </c>
      <c r="B21" s="24"/>
      <c r="C21" s="25"/>
    </row>
    <row r="22" spans="1:3" s="34" customFormat="1" ht="13" customHeight="1" x14ac:dyDescent="0.3">
      <c r="A22" s="17" t="s">
        <v>21</v>
      </c>
      <c r="B22" s="18">
        <v>84.841508329999996</v>
      </c>
      <c r="C22" s="19">
        <v>68.5</v>
      </c>
    </row>
    <row r="23" spans="1:3" s="34" customFormat="1" ht="13" customHeight="1" x14ac:dyDescent="0.3">
      <c r="A23" s="17" t="s">
        <v>227</v>
      </c>
      <c r="B23" s="18">
        <v>0</v>
      </c>
      <c r="C23" s="20">
        <v>-0.19261218537555902</v>
      </c>
    </row>
    <row r="24" spans="1:3" s="34" customFormat="1" ht="13" customHeight="1" x14ac:dyDescent="0.3">
      <c r="A24" s="17" t="s">
        <v>469</v>
      </c>
      <c r="B24" s="21">
        <v>1.0333134506280723E-2</v>
      </c>
      <c r="C24" s="20">
        <v>8.4029529542057526E-3</v>
      </c>
    </row>
    <row r="25" spans="1:3" s="34" customFormat="1" ht="13" customHeight="1" x14ac:dyDescent="0.3">
      <c r="A25" s="14" t="s">
        <v>270</v>
      </c>
      <c r="B25" s="24"/>
      <c r="C25" s="25"/>
    </row>
    <row r="26" spans="1:3" s="34" customFormat="1" ht="13" customHeight="1" x14ac:dyDescent="0.3">
      <c r="A26" s="17" t="s">
        <v>21</v>
      </c>
      <c r="B26" s="18">
        <v>3986.6548757600003</v>
      </c>
      <c r="C26" s="19">
        <v>4567.2683669844491</v>
      </c>
    </row>
    <row r="27" spans="1:3" s="34" customFormat="1" ht="13" customHeight="1" x14ac:dyDescent="0.3">
      <c r="A27" s="17" t="s">
        <v>227</v>
      </c>
      <c r="B27" s="18">
        <v>0</v>
      </c>
      <c r="C27" s="20">
        <v>0.14563926633196789</v>
      </c>
    </row>
    <row r="28" spans="1:3" s="34" customFormat="1" ht="13" customHeight="1" x14ac:dyDescent="0.3">
      <c r="A28" s="17" t="s">
        <v>469</v>
      </c>
      <c r="B28" s="21">
        <v>0.48454819300379531</v>
      </c>
      <c r="C28" s="20">
        <v>0.56127067470076575</v>
      </c>
    </row>
    <row r="29" spans="1:3" s="34" customFormat="1" ht="13" customHeight="1" x14ac:dyDescent="0.3">
      <c r="A29" s="14" t="s">
        <v>474</v>
      </c>
      <c r="B29" s="24"/>
      <c r="C29" s="25"/>
    </row>
    <row r="30" spans="1:3" s="34" customFormat="1" ht="13" customHeight="1" x14ac:dyDescent="0.3">
      <c r="A30" s="17" t="s">
        <v>21</v>
      </c>
      <c r="B30" s="18">
        <v>944.66697571000009</v>
      </c>
      <c r="C30" s="19">
        <v>0</v>
      </c>
    </row>
    <row r="31" spans="1:3" s="34" customFormat="1" ht="13" customHeight="1" x14ac:dyDescent="0.3">
      <c r="A31" s="17" t="s">
        <v>227</v>
      </c>
      <c r="B31" s="18">
        <v>0</v>
      </c>
      <c r="C31" s="20">
        <v>-1</v>
      </c>
    </row>
    <row r="32" spans="1:3" s="34" customFormat="1" ht="13" customHeight="1" x14ac:dyDescent="0.3">
      <c r="A32" s="17" t="s">
        <v>469</v>
      </c>
      <c r="B32" s="21">
        <v>0.11505418887279766</v>
      </c>
      <c r="C32" s="20">
        <v>0</v>
      </c>
    </row>
    <row r="33" spans="1:6" s="34" customFormat="1" ht="13" customHeight="1" x14ac:dyDescent="0.3">
      <c r="A33" s="26" t="s">
        <v>470</v>
      </c>
      <c r="B33" s="27">
        <v>8210.6265314199991</v>
      </c>
      <c r="C33" s="28">
        <v>8151.8961695144499</v>
      </c>
    </row>
    <row r="34" spans="1:6" s="34" customFormat="1" ht="13" customHeight="1" x14ac:dyDescent="0.3">
      <c r="A34" s="29" t="s">
        <v>374</v>
      </c>
      <c r="B34" s="30">
        <v>0</v>
      </c>
      <c r="C34" s="31">
        <v>-7.1529695913951086E-3</v>
      </c>
    </row>
    <row r="35" spans="1:6" ht="13" customHeight="1" x14ac:dyDescent="0.35">
      <c r="A35" s="1" t="s">
        <v>17</v>
      </c>
    </row>
    <row r="36" spans="1:6" ht="13" customHeight="1" x14ac:dyDescent="0.35">
      <c r="A36" s="541" t="s">
        <v>327</v>
      </c>
      <c r="B36" s="541"/>
      <c r="C36" s="541"/>
      <c r="D36" s="541"/>
      <c r="E36" s="541"/>
      <c r="F36" s="541"/>
    </row>
  </sheetData>
  <mergeCells count="2">
    <mergeCell ref="A2:C2"/>
    <mergeCell ref="A36:F36"/>
  </mergeCells>
  <hyperlinks>
    <hyperlink ref="A2:C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64" orientation="portrait" verticalDpi="36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tabSelected="1" zoomScaleNormal="100" workbookViewId="0">
      <selection activeCell="C27" sqref="C27:C30"/>
    </sheetView>
  </sheetViews>
  <sheetFormatPr defaultColWidth="9.1796875" defaultRowHeight="13" x14ac:dyDescent="0.3"/>
  <cols>
    <col min="1" max="1" width="51.81640625" style="34" customWidth="1"/>
    <col min="2" max="5" width="14.26953125" style="34" customWidth="1"/>
    <col min="6" max="16384" width="9.1796875" style="34"/>
  </cols>
  <sheetData>
    <row r="1" spans="1:5" ht="13" customHeight="1" x14ac:dyDescent="0.3"/>
    <row r="2" spans="1:5" ht="13" customHeight="1" x14ac:dyDescent="0.3">
      <c r="A2" s="547" t="s">
        <v>499</v>
      </c>
      <c r="B2" s="547"/>
      <c r="C2" s="547"/>
      <c r="D2" s="547"/>
      <c r="E2" s="547"/>
    </row>
    <row r="3" spans="1:5" ht="13" customHeight="1" x14ac:dyDescent="0.3"/>
    <row r="4" spans="1:5" ht="13" customHeight="1" x14ac:dyDescent="0.3">
      <c r="A4" s="74"/>
      <c r="B4" s="89">
        <v>2018</v>
      </c>
      <c r="C4" s="89">
        <v>2019</v>
      </c>
      <c r="D4" s="581" t="s">
        <v>42</v>
      </c>
      <c r="E4" s="582"/>
    </row>
    <row r="5" spans="1:5" ht="13" customHeight="1" x14ac:dyDescent="0.3">
      <c r="A5" s="75"/>
      <c r="B5" s="76" t="s">
        <v>146</v>
      </c>
      <c r="C5" s="76" t="s">
        <v>146</v>
      </c>
      <c r="D5" s="90" t="s">
        <v>146</v>
      </c>
      <c r="E5" s="77" t="s">
        <v>73</v>
      </c>
    </row>
    <row r="6" spans="1:5" s="35" customFormat="1" ht="13" customHeight="1" x14ac:dyDescent="0.3">
      <c r="A6" s="78" t="s">
        <v>284</v>
      </c>
      <c r="B6" s="65">
        <v>6253</v>
      </c>
      <c r="C6" s="65">
        <v>5974</v>
      </c>
      <c r="D6" s="65"/>
      <c r="E6" s="79"/>
    </row>
    <row r="7" spans="1:5" s="35" customFormat="1" ht="13" customHeight="1" x14ac:dyDescent="0.3">
      <c r="A7" s="78" t="s">
        <v>285</v>
      </c>
      <c r="B7" s="65">
        <v>-2225</v>
      </c>
      <c r="C7" s="65">
        <v>-1904</v>
      </c>
      <c r="D7" s="65"/>
      <c r="E7" s="79"/>
    </row>
    <row r="8" spans="1:5" s="35" customFormat="1" ht="13" customHeight="1" x14ac:dyDescent="0.3">
      <c r="A8" s="80" t="s">
        <v>156</v>
      </c>
      <c r="B8" s="81">
        <v>4028</v>
      </c>
      <c r="C8" s="81">
        <v>4070</v>
      </c>
      <c r="D8" s="81">
        <v>42</v>
      </c>
      <c r="E8" s="82">
        <v>1.0427010923535152E-2</v>
      </c>
    </row>
    <row r="9" spans="1:5" s="35" customFormat="1" ht="13" customHeight="1" x14ac:dyDescent="0.3">
      <c r="A9" s="78" t="s">
        <v>322</v>
      </c>
      <c r="B9" s="65">
        <v>2622</v>
      </c>
      <c r="C9" s="65">
        <v>2665</v>
      </c>
      <c r="D9" s="65"/>
      <c r="E9" s="83"/>
    </row>
    <row r="10" spans="1:5" s="35" customFormat="1" ht="13" customHeight="1" x14ac:dyDescent="0.3">
      <c r="A10" s="78" t="s">
        <v>323</v>
      </c>
      <c r="B10" s="65">
        <v>-458</v>
      </c>
      <c r="C10" s="65">
        <v>-453</v>
      </c>
      <c r="D10" s="65"/>
      <c r="E10" s="83"/>
    </row>
    <row r="11" spans="1:5" s="35" customFormat="1" ht="13" customHeight="1" x14ac:dyDescent="0.3">
      <c r="A11" s="84" t="s">
        <v>157</v>
      </c>
      <c r="B11" s="61">
        <v>2164</v>
      </c>
      <c r="C11" s="61">
        <v>2212</v>
      </c>
      <c r="D11" s="61">
        <v>48</v>
      </c>
      <c r="E11" s="85">
        <v>2.2181146025878062E-2</v>
      </c>
    </row>
    <row r="12" spans="1:5" s="35" customFormat="1" ht="13" customHeight="1" x14ac:dyDescent="0.3">
      <c r="A12" s="78" t="s">
        <v>278</v>
      </c>
      <c r="B12" s="65">
        <v>-87</v>
      </c>
      <c r="C12" s="65">
        <v>536</v>
      </c>
      <c r="D12" s="65"/>
      <c r="E12" s="83"/>
    </row>
    <row r="13" spans="1:5" s="35" customFormat="1" ht="13" customHeight="1" x14ac:dyDescent="0.3">
      <c r="A13" s="78" t="s">
        <v>279</v>
      </c>
      <c r="B13" s="65">
        <v>18</v>
      </c>
      <c r="C13" s="65">
        <v>-554</v>
      </c>
      <c r="D13" s="65"/>
      <c r="E13" s="83"/>
    </row>
    <row r="14" spans="1:5" s="35" customFormat="1" ht="13" customHeight="1" x14ac:dyDescent="0.3">
      <c r="A14" s="78" t="s">
        <v>280</v>
      </c>
      <c r="B14" s="65">
        <v>-43</v>
      </c>
      <c r="C14" s="65">
        <v>-3</v>
      </c>
      <c r="D14" s="65"/>
      <c r="E14" s="83"/>
    </row>
    <row r="15" spans="1:5" s="35" customFormat="1" ht="13" customHeight="1" x14ac:dyDescent="0.3">
      <c r="A15" s="78" t="s">
        <v>281</v>
      </c>
      <c r="B15" s="65">
        <v>47</v>
      </c>
      <c r="C15" s="65">
        <v>98</v>
      </c>
      <c r="D15" s="65"/>
      <c r="E15" s="83"/>
    </row>
    <row r="16" spans="1:5" s="35" customFormat="1" ht="13" customHeight="1" x14ac:dyDescent="0.3">
      <c r="A16" s="84" t="s">
        <v>158</v>
      </c>
      <c r="B16" s="61">
        <v>-65</v>
      </c>
      <c r="C16" s="61">
        <v>77</v>
      </c>
      <c r="D16" s="61">
        <v>142</v>
      </c>
      <c r="E16" s="85">
        <v>-2.1846153846153848</v>
      </c>
    </row>
    <row r="17" spans="1:5" s="35" customFormat="1" ht="13" customHeight="1" x14ac:dyDescent="0.3">
      <c r="A17" s="78" t="s">
        <v>320</v>
      </c>
      <c r="B17" s="65">
        <v>362</v>
      </c>
      <c r="C17" s="65">
        <v>159</v>
      </c>
      <c r="D17" s="65"/>
      <c r="E17" s="83"/>
    </row>
    <row r="18" spans="1:5" s="35" customFormat="1" ht="13" customHeight="1" x14ac:dyDescent="0.3">
      <c r="A18" s="78" t="s">
        <v>282</v>
      </c>
      <c r="B18" s="65">
        <v>609</v>
      </c>
      <c r="C18" s="65">
        <v>104</v>
      </c>
      <c r="D18" s="65"/>
      <c r="E18" s="83"/>
    </row>
    <row r="19" spans="1:5" s="35" customFormat="1" ht="13" customHeight="1" x14ac:dyDescent="0.3">
      <c r="A19" s="78" t="s">
        <v>283</v>
      </c>
      <c r="B19" s="65">
        <v>54</v>
      </c>
      <c r="C19" s="65">
        <v>186</v>
      </c>
      <c r="D19" s="65"/>
      <c r="E19" s="83"/>
    </row>
    <row r="20" spans="1:5" s="35" customFormat="1" ht="13" customHeight="1" x14ac:dyDescent="0.3">
      <c r="A20" s="84" t="s">
        <v>159</v>
      </c>
      <c r="B20" s="61">
        <v>1025</v>
      </c>
      <c r="C20" s="61">
        <v>449</v>
      </c>
      <c r="D20" s="61">
        <v>-576</v>
      </c>
      <c r="E20" s="85">
        <v>-0.56195121951219518</v>
      </c>
    </row>
    <row r="21" spans="1:5" s="35" customFormat="1" ht="13" customHeight="1" x14ac:dyDescent="0.3">
      <c r="A21" s="80" t="s">
        <v>150</v>
      </c>
      <c r="B21" s="105">
        <v>7152</v>
      </c>
      <c r="C21" s="105">
        <v>6808</v>
      </c>
      <c r="D21" s="105">
        <v>-344</v>
      </c>
      <c r="E21" s="104">
        <v>-4.8098434004474222E-2</v>
      </c>
    </row>
    <row r="22" spans="1:5" s="35" customFormat="1" ht="13" customHeight="1" x14ac:dyDescent="0.3">
      <c r="A22" s="78" t="s">
        <v>154</v>
      </c>
      <c r="B22" s="65">
        <v>-2257</v>
      </c>
      <c r="C22" s="65">
        <v>-2263</v>
      </c>
      <c r="D22" s="65"/>
      <c r="E22" s="83"/>
    </row>
    <row r="23" spans="1:5" s="35" customFormat="1" ht="13" customHeight="1" x14ac:dyDescent="0.3">
      <c r="A23" s="78" t="s">
        <v>155</v>
      </c>
      <c r="B23" s="65">
        <v>-1393</v>
      </c>
      <c r="C23" s="65">
        <v>-1277</v>
      </c>
      <c r="D23" s="65"/>
      <c r="E23" s="83"/>
    </row>
    <row r="24" spans="1:5" s="35" customFormat="1" ht="13" customHeight="1" x14ac:dyDescent="0.3">
      <c r="A24" s="78" t="s">
        <v>286</v>
      </c>
      <c r="B24" s="65">
        <v>-207</v>
      </c>
      <c r="C24" s="65">
        <v>-374</v>
      </c>
      <c r="D24" s="65"/>
      <c r="E24" s="83"/>
    </row>
    <row r="25" spans="1:5" s="35" customFormat="1" ht="13" customHeight="1" x14ac:dyDescent="0.3">
      <c r="A25" s="84" t="s">
        <v>287</v>
      </c>
      <c r="B25" s="61">
        <v>-3857</v>
      </c>
      <c r="C25" s="61">
        <v>-3914</v>
      </c>
      <c r="D25" s="61">
        <v>-57</v>
      </c>
      <c r="E25" s="85">
        <v>1.4778325123152802E-2</v>
      </c>
    </row>
    <row r="26" spans="1:5" s="35" customFormat="1" ht="13" customHeight="1" x14ac:dyDescent="0.3">
      <c r="A26" s="80" t="s">
        <v>152</v>
      </c>
      <c r="B26" s="105">
        <v>3295</v>
      </c>
      <c r="C26" s="105">
        <v>2894</v>
      </c>
      <c r="D26" s="105">
        <v>-401</v>
      </c>
      <c r="E26" s="104">
        <v>-0.12169954476479516</v>
      </c>
    </row>
    <row r="27" spans="1:5" s="35" customFormat="1" ht="13" customHeight="1" x14ac:dyDescent="0.3">
      <c r="A27" s="78" t="s">
        <v>288</v>
      </c>
      <c r="B27" s="65">
        <v>-438</v>
      </c>
      <c r="C27" s="65">
        <v>-122</v>
      </c>
      <c r="D27" s="65"/>
      <c r="E27" s="83"/>
    </row>
    <row r="28" spans="1:5" s="35" customFormat="1" ht="13" customHeight="1" x14ac:dyDescent="0.3">
      <c r="A28" s="78" t="s">
        <v>289</v>
      </c>
      <c r="B28" s="65">
        <v>-900</v>
      </c>
      <c r="C28" s="65">
        <v>-1064</v>
      </c>
      <c r="D28" s="65"/>
      <c r="E28" s="83"/>
    </row>
    <row r="29" spans="1:5" s="35" customFormat="1" ht="13" customHeight="1" x14ac:dyDescent="0.3">
      <c r="A29" s="78" t="s">
        <v>290</v>
      </c>
      <c r="B29" s="65">
        <v>-207</v>
      </c>
      <c r="C29" s="65">
        <v>25</v>
      </c>
      <c r="D29" s="65"/>
      <c r="E29" s="83"/>
    </row>
    <row r="30" spans="1:5" ht="13" customHeight="1" x14ac:dyDescent="0.3">
      <c r="A30" s="78" t="s">
        <v>291</v>
      </c>
      <c r="B30" s="65">
        <v>-335</v>
      </c>
      <c r="C30" s="65">
        <v>-269</v>
      </c>
      <c r="D30" s="65"/>
      <c r="E30" s="83"/>
    </row>
    <row r="31" spans="1:5" ht="13" customHeight="1" x14ac:dyDescent="0.3">
      <c r="A31" s="86" t="s">
        <v>160</v>
      </c>
      <c r="B31" s="61">
        <v>-1880</v>
      </c>
      <c r="C31" s="61">
        <v>-1430</v>
      </c>
      <c r="D31" s="61">
        <v>450</v>
      </c>
      <c r="E31" s="85">
        <v>-0.23936170212765961</v>
      </c>
    </row>
    <row r="32" spans="1:5" ht="13" customHeight="1" x14ac:dyDescent="0.3">
      <c r="A32" s="78" t="s">
        <v>402</v>
      </c>
      <c r="B32" s="18">
        <v>0</v>
      </c>
      <c r="C32" s="65">
        <v>52</v>
      </c>
      <c r="D32" s="65"/>
      <c r="E32" s="83"/>
    </row>
    <row r="33" spans="1:7" ht="13" customHeight="1" x14ac:dyDescent="0.3">
      <c r="A33" s="78" t="s">
        <v>292</v>
      </c>
      <c r="B33" s="65">
        <v>74</v>
      </c>
      <c r="C33" s="65">
        <v>86</v>
      </c>
      <c r="D33" s="65"/>
      <c r="E33" s="83"/>
    </row>
    <row r="34" spans="1:7" ht="13" customHeight="1" x14ac:dyDescent="0.3">
      <c r="A34" s="78" t="s">
        <v>293</v>
      </c>
      <c r="B34" s="65">
        <v>95</v>
      </c>
      <c r="C34" s="65">
        <v>132</v>
      </c>
      <c r="D34" s="65"/>
      <c r="E34" s="83"/>
    </row>
    <row r="35" spans="1:7" ht="13" customHeight="1" x14ac:dyDescent="0.3">
      <c r="A35" s="86" t="s">
        <v>159</v>
      </c>
      <c r="B35" s="61">
        <v>169</v>
      </c>
      <c r="C35" s="61">
        <v>270</v>
      </c>
      <c r="D35" s="61">
        <v>101</v>
      </c>
      <c r="E35" s="85">
        <v>0.5976331360946745</v>
      </c>
    </row>
    <row r="36" spans="1:7" s="35" customFormat="1" ht="13" customHeight="1" x14ac:dyDescent="0.3">
      <c r="A36" s="80" t="s">
        <v>153</v>
      </c>
      <c r="B36" s="105">
        <v>1584</v>
      </c>
      <c r="C36" s="105">
        <v>1734</v>
      </c>
      <c r="D36" s="105">
        <v>150</v>
      </c>
      <c r="E36" s="104">
        <v>9.4696969696969724E-2</v>
      </c>
    </row>
    <row r="37" spans="1:7" ht="13" customHeight="1" x14ac:dyDescent="0.3">
      <c r="A37" s="78" t="s">
        <v>294</v>
      </c>
      <c r="B37" s="65">
        <v>-1132</v>
      </c>
      <c r="C37" s="65">
        <v>-780</v>
      </c>
      <c r="D37" s="65"/>
      <c r="E37" s="83"/>
    </row>
    <row r="38" spans="1:7" ht="13" customHeight="1" x14ac:dyDescent="0.3">
      <c r="A38" s="78" t="s">
        <v>295</v>
      </c>
      <c r="B38" s="65">
        <v>78</v>
      </c>
      <c r="C38" s="65">
        <v>0</v>
      </c>
      <c r="D38" s="65"/>
      <c r="E38" s="83"/>
    </row>
    <row r="39" spans="1:7" ht="13" customHeight="1" x14ac:dyDescent="0.3">
      <c r="A39" s="87" t="s">
        <v>403</v>
      </c>
      <c r="B39" s="99">
        <v>530</v>
      </c>
      <c r="C39" s="99">
        <v>954</v>
      </c>
      <c r="D39" s="99">
        <v>424</v>
      </c>
      <c r="E39" s="103">
        <v>0.8</v>
      </c>
    </row>
    <row r="40" spans="1:7" ht="13" customHeight="1" x14ac:dyDescent="0.3">
      <c r="A40" s="1" t="s">
        <v>17</v>
      </c>
      <c r="B40" s="1"/>
      <c r="C40" s="1"/>
      <c r="D40" s="1"/>
      <c r="E40" s="1"/>
      <c r="F40" s="1"/>
      <c r="G40" s="1"/>
    </row>
    <row r="41" spans="1:7" ht="13" customHeight="1" x14ac:dyDescent="0.3">
      <c r="A41" s="541" t="s">
        <v>327</v>
      </c>
      <c r="B41" s="541"/>
      <c r="C41" s="541"/>
      <c r="D41" s="541"/>
      <c r="E41" s="541"/>
      <c r="F41" s="541"/>
      <c r="G41" s="541"/>
    </row>
  </sheetData>
  <mergeCells count="3">
    <mergeCell ref="A2:E2"/>
    <mergeCell ref="A41:G41"/>
    <mergeCell ref="D4:E4"/>
  </mergeCells>
  <hyperlinks>
    <hyperlink ref="A2:E2" location="Índice!A1" display="Tabela 51 - Demonstração de resultados agregada, para efeitos de comparabilidade entre 2016 e 2017, das 25 instituições que compõem a amostra"/>
    <hyperlink ref="B2" location="Índice!A1" display="Tabela 51 - Demonstração de resultados agregada, para efeitos de comparabilidade entre 2016 e 2017, das 25 instituições que compõem a amostra"/>
  </hyperlinks>
  <pageMargins left="0.70866141732283472" right="0.70866141732283472" top="0.74803149606299213" bottom="0.74803149606299213" header="0.31496062992125984" footer="0.31496062992125984"/>
  <pageSetup paperSize="9" scale="91" orientation="landscape" horizontalDpi="360" verticalDpi="36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workbookViewId="0">
      <selection activeCell="A3" sqref="A3"/>
    </sheetView>
  </sheetViews>
  <sheetFormatPr defaultColWidth="9.1796875" defaultRowHeight="13" x14ac:dyDescent="0.3"/>
  <cols>
    <col min="1" max="1" width="49.7265625" style="34" customWidth="1"/>
    <col min="2" max="3" width="10.81640625" style="34" customWidth="1"/>
    <col min="4" max="5" width="10.7265625" style="34" customWidth="1"/>
    <col min="6" max="16384" width="9.1796875" style="34"/>
  </cols>
  <sheetData>
    <row r="1" spans="1:5" ht="13" customHeight="1" x14ac:dyDescent="0.3"/>
    <row r="2" spans="1:5" ht="13" customHeight="1" x14ac:dyDescent="0.3">
      <c r="A2" s="547" t="s">
        <v>500</v>
      </c>
      <c r="B2" s="547"/>
      <c r="C2" s="547"/>
      <c r="D2" s="547"/>
      <c r="E2" s="547"/>
    </row>
    <row r="3" spans="1:5" ht="13" customHeight="1" x14ac:dyDescent="0.3"/>
    <row r="4" spans="1:5" ht="13" customHeight="1" x14ac:dyDescent="0.3">
      <c r="A4" s="91"/>
      <c r="B4" s="92">
        <v>2018</v>
      </c>
      <c r="C4" s="93">
        <v>2019</v>
      </c>
      <c r="D4" s="584" t="s">
        <v>42</v>
      </c>
      <c r="E4" s="582"/>
    </row>
    <row r="5" spans="1:5" ht="13" customHeight="1" x14ac:dyDescent="0.3">
      <c r="A5" s="75"/>
      <c r="B5" s="76" t="s">
        <v>146</v>
      </c>
      <c r="C5" s="76" t="s">
        <v>146</v>
      </c>
      <c r="D5" s="76" t="s">
        <v>146</v>
      </c>
      <c r="E5" s="77" t="s">
        <v>73</v>
      </c>
    </row>
    <row r="6" spans="1:5" ht="13" customHeight="1" x14ac:dyDescent="0.3">
      <c r="A6" s="80" t="s">
        <v>284</v>
      </c>
      <c r="B6" s="81"/>
      <c r="C6" s="81"/>
      <c r="D6" s="81"/>
      <c r="E6" s="82"/>
    </row>
    <row r="7" spans="1:5" s="35" customFormat="1" ht="13" customHeight="1" x14ac:dyDescent="0.3">
      <c r="A7" s="94" t="s">
        <v>297</v>
      </c>
      <c r="B7" s="65">
        <v>544</v>
      </c>
      <c r="C7" s="65">
        <v>384</v>
      </c>
      <c r="D7" s="65">
        <v>-160</v>
      </c>
      <c r="E7" s="83">
        <v>-0.29494665760394878</v>
      </c>
    </row>
    <row r="8" spans="1:5" s="35" customFormat="1" ht="13" customHeight="1" x14ac:dyDescent="0.3">
      <c r="A8" s="95" t="s">
        <v>240</v>
      </c>
      <c r="B8" s="65">
        <v>1075</v>
      </c>
      <c r="C8" s="65">
        <v>1044</v>
      </c>
      <c r="D8" s="65">
        <v>-31</v>
      </c>
      <c r="E8" s="83">
        <v>-2.7950849140051193E-2</v>
      </c>
    </row>
    <row r="9" spans="1:5" s="35" customFormat="1" ht="13" customHeight="1" x14ac:dyDescent="0.3">
      <c r="A9" s="95" t="s">
        <v>241</v>
      </c>
      <c r="B9" s="65">
        <v>4135</v>
      </c>
      <c r="C9" s="65">
        <v>3970</v>
      </c>
      <c r="D9" s="65">
        <v>-165</v>
      </c>
      <c r="E9" s="83">
        <v>-3.96093605467569E-2</v>
      </c>
    </row>
    <row r="10" spans="1:5" s="35" customFormat="1" ht="13" customHeight="1" x14ac:dyDescent="0.3">
      <c r="A10" s="95" t="s">
        <v>242</v>
      </c>
      <c r="B10" s="65">
        <v>162</v>
      </c>
      <c r="C10" s="65">
        <v>144</v>
      </c>
      <c r="D10" s="65">
        <v>-18</v>
      </c>
      <c r="E10" s="83">
        <v>-0.11412212200095861</v>
      </c>
    </row>
    <row r="11" spans="1:5" s="35" customFormat="1" ht="13" customHeight="1" x14ac:dyDescent="0.3">
      <c r="A11" s="95" t="s">
        <v>148</v>
      </c>
      <c r="B11" s="65">
        <v>58</v>
      </c>
      <c r="C11" s="65">
        <v>40</v>
      </c>
      <c r="D11" s="65">
        <v>-18</v>
      </c>
      <c r="E11" s="83">
        <v>-0.31597663475048732</v>
      </c>
    </row>
    <row r="12" spans="1:5" s="35" customFormat="1" ht="13" customHeight="1" x14ac:dyDescent="0.3">
      <c r="A12" s="94" t="s">
        <v>296</v>
      </c>
      <c r="B12" s="65">
        <v>279</v>
      </c>
      <c r="C12" s="65">
        <v>392</v>
      </c>
      <c r="D12" s="65">
        <v>113</v>
      </c>
      <c r="E12" s="83">
        <v>0.4035435032611483</v>
      </c>
    </row>
    <row r="13" spans="1:5" s="35" customFormat="1" ht="13" customHeight="1" x14ac:dyDescent="0.3">
      <c r="A13" s="84" t="s">
        <v>6</v>
      </c>
      <c r="B13" s="61">
        <v>6253</v>
      </c>
      <c r="C13" s="61">
        <v>5974</v>
      </c>
      <c r="D13" s="61">
        <v>-279</v>
      </c>
      <c r="E13" s="85">
        <v>-4.4522047562467804E-2</v>
      </c>
    </row>
    <row r="14" spans="1:5" ht="13" customHeight="1" x14ac:dyDescent="0.3">
      <c r="A14" s="80" t="s">
        <v>285</v>
      </c>
      <c r="B14" s="81"/>
      <c r="C14" s="81"/>
      <c r="D14" s="81"/>
      <c r="E14" s="96"/>
    </row>
    <row r="15" spans="1:5" ht="13" customHeight="1" x14ac:dyDescent="0.3">
      <c r="A15" s="94" t="s">
        <v>297</v>
      </c>
      <c r="B15" s="65">
        <v>505</v>
      </c>
      <c r="C15" s="65">
        <v>349</v>
      </c>
      <c r="D15" s="65">
        <v>-156</v>
      </c>
      <c r="E15" s="97">
        <v>-0.30876571123843799</v>
      </c>
    </row>
    <row r="16" spans="1:5" ht="13" customHeight="1" x14ac:dyDescent="0.3">
      <c r="A16" s="95" t="s">
        <v>240</v>
      </c>
      <c r="B16" s="65">
        <v>77</v>
      </c>
      <c r="C16" s="65">
        <v>80</v>
      </c>
      <c r="D16" s="65">
        <v>3</v>
      </c>
      <c r="E16" s="97">
        <v>3.6781540672893964E-2</v>
      </c>
    </row>
    <row r="17" spans="1:7" ht="13" customHeight="1" x14ac:dyDescent="0.3">
      <c r="A17" s="95" t="s">
        <v>241</v>
      </c>
      <c r="B17" s="65">
        <v>13</v>
      </c>
      <c r="C17" s="65">
        <v>17</v>
      </c>
      <c r="D17" s="65">
        <v>4</v>
      </c>
      <c r="E17" s="97">
        <v>0.30210920819555387</v>
      </c>
    </row>
    <row r="18" spans="1:7" ht="13" customHeight="1" x14ac:dyDescent="0.3">
      <c r="A18" s="95" t="s">
        <v>242</v>
      </c>
      <c r="B18" s="65">
        <v>4</v>
      </c>
      <c r="C18" s="65">
        <v>10</v>
      </c>
      <c r="D18" s="65">
        <v>6</v>
      </c>
      <c r="E18" s="97">
        <v>1.7093806164960794</v>
      </c>
    </row>
    <row r="19" spans="1:7" ht="13" customHeight="1" x14ac:dyDescent="0.3">
      <c r="A19" s="95" t="s">
        <v>148</v>
      </c>
      <c r="B19" s="65">
        <v>842</v>
      </c>
      <c r="C19" s="65">
        <v>604</v>
      </c>
      <c r="D19" s="65">
        <v>-238</v>
      </c>
      <c r="E19" s="97">
        <v>-0.2827524305530652</v>
      </c>
    </row>
    <row r="20" spans="1:7" ht="13" customHeight="1" x14ac:dyDescent="0.3">
      <c r="A20" s="95" t="s">
        <v>268</v>
      </c>
      <c r="B20" s="65">
        <v>328</v>
      </c>
      <c r="C20" s="65">
        <v>303</v>
      </c>
      <c r="D20" s="65">
        <v>-25</v>
      </c>
      <c r="E20" s="97">
        <v>-7.7026277236512564E-2</v>
      </c>
    </row>
    <row r="21" spans="1:7" ht="13" customHeight="1" x14ac:dyDescent="0.3">
      <c r="A21" s="95" t="s">
        <v>269</v>
      </c>
      <c r="B21" s="65">
        <v>73</v>
      </c>
      <c r="C21" s="65">
        <v>102</v>
      </c>
      <c r="D21" s="65">
        <v>29</v>
      </c>
      <c r="E21" s="97">
        <v>0.3966880697536761</v>
      </c>
    </row>
    <row r="22" spans="1:7" ht="13" customHeight="1" x14ac:dyDescent="0.3">
      <c r="A22" s="94" t="s">
        <v>296</v>
      </c>
      <c r="B22" s="65">
        <v>300</v>
      </c>
      <c r="C22" s="65">
        <v>345</v>
      </c>
      <c r="D22" s="65">
        <v>45</v>
      </c>
      <c r="E22" s="97">
        <v>0.15183565704822288</v>
      </c>
    </row>
    <row r="23" spans="1:7" ht="13" customHeight="1" x14ac:dyDescent="0.3">
      <c r="A23" s="94" t="s">
        <v>270</v>
      </c>
      <c r="B23" s="65">
        <v>83</v>
      </c>
      <c r="C23" s="65">
        <v>94</v>
      </c>
      <c r="D23" s="65">
        <v>11</v>
      </c>
      <c r="E23" s="97">
        <v>0.12416498563377854</v>
      </c>
    </row>
    <row r="24" spans="1:7" ht="13" customHeight="1" x14ac:dyDescent="0.3">
      <c r="A24" s="86" t="s">
        <v>6</v>
      </c>
      <c r="B24" s="61">
        <v>2225</v>
      </c>
      <c r="C24" s="61">
        <v>1904</v>
      </c>
      <c r="D24" s="61">
        <v>-321</v>
      </c>
      <c r="E24" s="85">
        <v>-0.14410385384661728</v>
      </c>
    </row>
    <row r="25" spans="1:7" ht="13" customHeight="1" x14ac:dyDescent="0.3">
      <c r="A25" s="87" t="s">
        <v>156</v>
      </c>
      <c r="B25" s="99">
        <v>4028</v>
      </c>
      <c r="C25" s="99">
        <v>4070</v>
      </c>
      <c r="D25" s="99">
        <v>42</v>
      </c>
      <c r="E25" s="102">
        <v>1.0475759366732618E-2</v>
      </c>
    </row>
    <row r="26" spans="1:7" ht="13" customHeight="1" x14ac:dyDescent="0.3">
      <c r="A26" s="1" t="s">
        <v>17</v>
      </c>
      <c r="B26" s="1"/>
      <c r="C26" s="1"/>
      <c r="D26" s="1"/>
      <c r="E26" s="1"/>
      <c r="F26" s="1"/>
      <c r="G26" s="1"/>
    </row>
    <row r="27" spans="1:7" ht="13" customHeight="1" x14ac:dyDescent="0.3">
      <c r="A27" s="541" t="s">
        <v>327</v>
      </c>
      <c r="B27" s="541"/>
      <c r="C27" s="541"/>
      <c r="D27" s="541"/>
      <c r="E27" s="541"/>
      <c r="F27" s="541"/>
      <c r="G27" s="541"/>
    </row>
    <row r="28" spans="1:7" x14ac:dyDescent="0.3">
      <c r="A28" s="583"/>
      <c r="B28" s="583"/>
      <c r="C28" s="583"/>
      <c r="D28" s="583"/>
      <c r="E28" s="583"/>
    </row>
    <row r="29" spans="1:7" x14ac:dyDescent="0.3">
      <c r="A29" s="98"/>
      <c r="B29" s="98"/>
      <c r="C29" s="98"/>
      <c r="D29" s="98"/>
      <c r="E29" s="98"/>
    </row>
  </sheetData>
  <mergeCells count="4">
    <mergeCell ref="A2:E2"/>
    <mergeCell ref="A28:E28"/>
    <mergeCell ref="A27:G27"/>
    <mergeCell ref="D4:E4"/>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workbookViewId="0">
      <selection activeCell="A3" sqref="A3"/>
    </sheetView>
  </sheetViews>
  <sheetFormatPr defaultColWidth="9.1796875" defaultRowHeight="13" x14ac:dyDescent="0.3"/>
  <cols>
    <col min="1" max="1" width="57.1796875" style="34" customWidth="1"/>
    <col min="2" max="5" width="10.7265625" style="34" customWidth="1"/>
    <col min="6" max="16384" width="9.1796875" style="34"/>
  </cols>
  <sheetData>
    <row r="1" spans="1:5" ht="13" customHeight="1" x14ac:dyDescent="0.3"/>
    <row r="2" spans="1:5" ht="13" customHeight="1" x14ac:dyDescent="0.3">
      <c r="A2" s="547" t="s">
        <v>501</v>
      </c>
      <c r="B2" s="547"/>
      <c r="C2" s="547"/>
      <c r="D2" s="547"/>
      <c r="E2" s="547"/>
    </row>
    <row r="3" spans="1:5" ht="13" customHeight="1" x14ac:dyDescent="0.3"/>
    <row r="4" spans="1:5" ht="13" customHeight="1" x14ac:dyDescent="0.3">
      <c r="A4" s="91"/>
      <c r="B4" s="92">
        <v>2018</v>
      </c>
      <c r="C4" s="93">
        <v>2019</v>
      </c>
      <c r="D4" s="584" t="s">
        <v>42</v>
      </c>
      <c r="E4" s="582"/>
    </row>
    <row r="5" spans="1:5" ht="13" customHeight="1" x14ac:dyDescent="0.3">
      <c r="A5" s="75"/>
      <c r="B5" s="76" t="s">
        <v>146</v>
      </c>
      <c r="C5" s="76" t="s">
        <v>146</v>
      </c>
      <c r="D5" s="76" t="s">
        <v>146</v>
      </c>
      <c r="E5" s="77" t="s">
        <v>73</v>
      </c>
    </row>
    <row r="6" spans="1:5" ht="13" customHeight="1" x14ac:dyDescent="0.3">
      <c r="A6" s="80" t="s">
        <v>322</v>
      </c>
      <c r="B6" s="81"/>
      <c r="C6" s="81"/>
      <c r="D6" s="81"/>
      <c r="E6" s="82"/>
    </row>
    <row r="7" spans="1:5" s="35" customFormat="1" ht="13" customHeight="1" x14ac:dyDescent="0.3">
      <c r="A7" s="94" t="s">
        <v>298</v>
      </c>
      <c r="B7" s="65">
        <v>137</v>
      </c>
      <c r="C7" s="65">
        <v>144</v>
      </c>
      <c r="D7" s="65">
        <f>+C7-B7</f>
        <v>7</v>
      </c>
      <c r="E7" s="83">
        <v>4.7299670643292879E-2</v>
      </c>
    </row>
    <row r="8" spans="1:5" s="35" customFormat="1" ht="13" customHeight="1" x14ac:dyDescent="0.3">
      <c r="A8" s="95" t="s">
        <v>299</v>
      </c>
      <c r="B8" s="65">
        <v>156</v>
      </c>
      <c r="C8" s="65">
        <v>267</v>
      </c>
      <c r="D8" s="65">
        <f t="shared" ref="D8:D18" si="0">+C8-B8</f>
        <v>111</v>
      </c>
      <c r="E8" s="83">
        <v>0.71563548219482964</v>
      </c>
    </row>
    <row r="9" spans="1:5" s="35" customFormat="1" ht="13" customHeight="1" x14ac:dyDescent="0.3">
      <c r="A9" s="95" t="s">
        <v>300</v>
      </c>
      <c r="B9" s="65">
        <v>63</v>
      </c>
      <c r="C9" s="65">
        <v>65</v>
      </c>
      <c r="D9" s="65">
        <f t="shared" si="0"/>
        <v>2</v>
      </c>
      <c r="E9" s="83">
        <v>2.4895055021938006E-2</v>
      </c>
    </row>
    <row r="10" spans="1:5" s="35" customFormat="1" ht="13" customHeight="1" x14ac:dyDescent="0.3">
      <c r="A10" s="95" t="s">
        <v>301</v>
      </c>
      <c r="B10" s="65">
        <v>62</v>
      </c>
      <c r="C10" s="65">
        <v>70</v>
      </c>
      <c r="D10" s="65">
        <f t="shared" si="0"/>
        <v>8</v>
      </c>
      <c r="E10" s="83">
        <v>0.1276554987280023</v>
      </c>
    </row>
    <row r="11" spans="1:5" s="35" customFormat="1" ht="13" customHeight="1" x14ac:dyDescent="0.3">
      <c r="A11" s="95" t="s">
        <v>302</v>
      </c>
      <c r="B11" s="65">
        <v>21</v>
      </c>
      <c r="C11" s="65">
        <v>16</v>
      </c>
      <c r="D11" s="65">
        <f t="shared" si="0"/>
        <v>-5</v>
      </c>
      <c r="E11" s="83">
        <v>-0.25366851098190679</v>
      </c>
    </row>
    <row r="12" spans="1:5" s="35" customFormat="1" ht="13" customHeight="1" x14ac:dyDescent="0.3">
      <c r="A12" s="95" t="s">
        <v>303</v>
      </c>
      <c r="B12" s="65">
        <v>567</v>
      </c>
      <c r="C12" s="65">
        <f>451-1</f>
        <v>450</v>
      </c>
      <c r="D12" s="65">
        <f t="shared" si="0"/>
        <v>-117</v>
      </c>
      <c r="E12" s="83">
        <v>-0.20529688823722048</v>
      </c>
    </row>
    <row r="13" spans="1:5" s="35" customFormat="1" ht="13" customHeight="1" x14ac:dyDescent="0.3">
      <c r="A13" s="95" t="s">
        <v>304</v>
      </c>
      <c r="B13" s="65">
        <v>391</v>
      </c>
      <c r="C13" s="65">
        <v>422</v>
      </c>
      <c r="D13" s="65">
        <f t="shared" si="0"/>
        <v>31</v>
      </c>
      <c r="E13" s="83">
        <v>8.0280592251972704E-2</v>
      </c>
    </row>
    <row r="14" spans="1:5" s="35" customFormat="1" ht="13" customHeight="1" x14ac:dyDescent="0.3">
      <c r="A14" s="95" t="s">
        <v>305</v>
      </c>
      <c r="B14" s="65">
        <v>25</v>
      </c>
      <c r="C14" s="65">
        <v>30</v>
      </c>
      <c r="D14" s="65">
        <f t="shared" si="0"/>
        <v>5</v>
      </c>
      <c r="E14" s="83">
        <v>0.19412999201860326</v>
      </c>
    </row>
    <row r="15" spans="1:5" s="35" customFormat="1" ht="13" customHeight="1" x14ac:dyDescent="0.3">
      <c r="A15" s="95" t="s">
        <v>306</v>
      </c>
      <c r="B15" s="65">
        <v>7</v>
      </c>
      <c r="C15" s="65">
        <v>6</v>
      </c>
      <c r="D15" s="65">
        <f t="shared" si="0"/>
        <v>-1</v>
      </c>
      <c r="E15" s="83">
        <v>-0.12003424008886565</v>
      </c>
    </row>
    <row r="16" spans="1:5" s="35" customFormat="1" ht="13" customHeight="1" x14ac:dyDescent="0.3">
      <c r="A16" s="95" t="s">
        <v>307</v>
      </c>
      <c r="B16" s="65">
        <v>193</v>
      </c>
      <c r="C16" s="65">
        <v>175</v>
      </c>
      <c r="D16" s="65">
        <f t="shared" si="0"/>
        <v>-18</v>
      </c>
      <c r="E16" s="83">
        <v>-9.4632722898880139E-2</v>
      </c>
    </row>
    <row r="17" spans="1:7" s="35" customFormat="1" ht="13" customHeight="1" x14ac:dyDescent="0.3">
      <c r="A17" s="95" t="s">
        <v>308</v>
      </c>
      <c r="B17" s="65">
        <v>147</v>
      </c>
      <c r="C17" s="65">
        <v>132</v>
      </c>
      <c r="D17" s="65">
        <f t="shared" si="0"/>
        <v>-15</v>
      </c>
      <c r="E17" s="83">
        <v>-0.10694556645419939</v>
      </c>
    </row>
    <row r="18" spans="1:7" s="35" customFormat="1" ht="13" customHeight="1" x14ac:dyDescent="0.3">
      <c r="A18" s="95" t="s">
        <v>309</v>
      </c>
      <c r="B18" s="65">
        <v>853</v>
      </c>
      <c r="C18" s="65">
        <f>889-1</f>
        <v>888</v>
      </c>
      <c r="D18" s="65">
        <f t="shared" si="0"/>
        <v>35</v>
      </c>
      <c r="E18" s="83">
        <v>4.2597080306221446E-2</v>
      </c>
    </row>
    <row r="19" spans="1:7" s="35" customFormat="1" ht="13" customHeight="1" x14ac:dyDescent="0.3">
      <c r="A19" s="84" t="s">
        <v>6</v>
      </c>
      <c r="B19" s="61">
        <f>+SUM(B7:B18)</f>
        <v>2622</v>
      </c>
      <c r="C19" s="61">
        <f>+SUM(C7:C18)</f>
        <v>2665</v>
      </c>
      <c r="D19" s="61">
        <f>+SUM(D7:D18)</f>
        <v>43</v>
      </c>
      <c r="E19" s="85">
        <v>1.6467829065474504E-2</v>
      </c>
    </row>
    <row r="20" spans="1:7" ht="13" customHeight="1" x14ac:dyDescent="0.3">
      <c r="A20" s="80" t="s">
        <v>323</v>
      </c>
      <c r="B20" s="81"/>
      <c r="C20" s="81"/>
      <c r="D20" s="81"/>
      <c r="E20" s="96"/>
    </row>
    <row r="21" spans="1:7" ht="13" customHeight="1" x14ac:dyDescent="0.3">
      <c r="A21" s="94" t="s">
        <v>299</v>
      </c>
      <c r="B21" s="65">
        <v>90</v>
      </c>
      <c r="C21" s="65">
        <v>110</v>
      </c>
      <c r="D21" s="65">
        <f t="shared" ref="D21:D26" si="1">+C21-B21</f>
        <v>20</v>
      </c>
      <c r="E21" s="97">
        <v>0.21731456765130375</v>
      </c>
    </row>
    <row r="22" spans="1:7" ht="13" customHeight="1" x14ac:dyDescent="0.3">
      <c r="A22" s="95" t="s">
        <v>301</v>
      </c>
      <c r="B22" s="65">
        <v>14</v>
      </c>
      <c r="C22" s="65">
        <v>12</v>
      </c>
      <c r="D22" s="65">
        <f t="shared" si="1"/>
        <v>-2</v>
      </c>
      <c r="E22" s="97">
        <v>-0.10448564009203043</v>
      </c>
    </row>
    <row r="23" spans="1:7" ht="13" customHeight="1" x14ac:dyDescent="0.3">
      <c r="A23" s="95" t="s">
        <v>306</v>
      </c>
      <c r="B23" s="65">
        <v>5</v>
      </c>
      <c r="C23" s="65">
        <v>5</v>
      </c>
      <c r="D23" s="65">
        <f t="shared" si="1"/>
        <v>0</v>
      </c>
      <c r="E23" s="97">
        <v>-6.8846466287571184E-2</v>
      </c>
    </row>
    <row r="24" spans="1:7" ht="13" customHeight="1" x14ac:dyDescent="0.3">
      <c r="A24" s="95" t="s">
        <v>311</v>
      </c>
      <c r="B24" s="65">
        <v>8</v>
      </c>
      <c r="C24" s="65">
        <v>8</v>
      </c>
      <c r="D24" s="65">
        <f t="shared" si="1"/>
        <v>0</v>
      </c>
      <c r="E24" s="97">
        <v>2.0558708838593232E-2</v>
      </c>
    </row>
    <row r="25" spans="1:7" ht="13" customHeight="1" x14ac:dyDescent="0.3">
      <c r="A25" s="95" t="s">
        <v>310</v>
      </c>
      <c r="B25" s="65">
        <v>14</v>
      </c>
      <c r="C25" s="65">
        <v>14</v>
      </c>
      <c r="D25" s="65">
        <f t="shared" si="1"/>
        <v>0</v>
      </c>
      <c r="E25" s="97">
        <v>-2.034496180235601E-2</v>
      </c>
    </row>
    <row r="26" spans="1:7" ht="13" customHeight="1" x14ac:dyDescent="0.3">
      <c r="A26" s="95" t="s">
        <v>309</v>
      </c>
      <c r="B26" s="65">
        <f>328-1</f>
        <v>327</v>
      </c>
      <c r="C26" s="65">
        <f>305-1</f>
        <v>304</v>
      </c>
      <c r="D26" s="65">
        <f t="shared" si="1"/>
        <v>-23</v>
      </c>
      <c r="E26" s="97">
        <v>-7.0469005877970448E-2</v>
      </c>
    </row>
    <row r="27" spans="1:7" ht="13" customHeight="1" x14ac:dyDescent="0.3">
      <c r="A27" s="86" t="s">
        <v>6</v>
      </c>
      <c r="B27" s="61">
        <f>+SUM(B21:B26)</f>
        <v>458</v>
      </c>
      <c r="C27" s="61">
        <f>+SUM(C21:C26)</f>
        <v>453</v>
      </c>
      <c r="D27" s="61">
        <f>+SUM(D21:D26)</f>
        <v>-5</v>
      </c>
      <c r="E27" s="85">
        <v>-1.1928302904422372E-2</v>
      </c>
    </row>
    <row r="28" spans="1:7" ht="13" customHeight="1" x14ac:dyDescent="0.3">
      <c r="A28" s="87" t="s">
        <v>321</v>
      </c>
      <c r="B28" s="99">
        <f>+B19-B27</f>
        <v>2164</v>
      </c>
      <c r="C28" s="99">
        <f>+C19-C27</f>
        <v>2212</v>
      </c>
      <c r="D28" s="99">
        <f>+D19-D27</f>
        <v>48</v>
      </c>
      <c r="E28" s="100">
        <v>2.2482773019720348E-2</v>
      </c>
    </row>
    <row r="29" spans="1:7" ht="13" customHeight="1" x14ac:dyDescent="0.3">
      <c r="A29" s="1" t="s">
        <v>17</v>
      </c>
      <c r="B29" s="1"/>
      <c r="C29" s="1"/>
      <c r="D29" s="1"/>
      <c r="E29" s="1"/>
      <c r="F29" s="1"/>
      <c r="G29" s="1"/>
    </row>
    <row r="30" spans="1:7" ht="13" customHeight="1" x14ac:dyDescent="0.3">
      <c r="A30" s="541" t="s">
        <v>327</v>
      </c>
      <c r="B30" s="541"/>
      <c r="C30" s="541"/>
      <c r="D30" s="541"/>
      <c r="E30" s="541"/>
      <c r="F30" s="541"/>
      <c r="G30" s="541"/>
    </row>
    <row r="31" spans="1:7" x14ac:dyDescent="0.3">
      <c r="A31" s="98"/>
      <c r="B31" s="98"/>
      <c r="C31" s="98"/>
      <c r="D31" s="98"/>
      <c r="E31" s="98"/>
    </row>
    <row r="32" spans="1:7" x14ac:dyDescent="0.3">
      <c r="A32" s="98"/>
      <c r="B32" s="98"/>
      <c r="C32" s="98"/>
      <c r="D32" s="98"/>
      <c r="E32" s="98"/>
    </row>
  </sheetData>
  <mergeCells count="3">
    <mergeCell ref="A2:E2"/>
    <mergeCell ref="A30:G30"/>
    <mergeCell ref="D4:E4"/>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G35"/>
  <sheetViews>
    <sheetView showGridLines="0" topLeftCell="A4" workbookViewId="0">
      <selection activeCell="G30" sqref="G30"/>
    </sheetView>
  </sheetViews>
  <sheetFormatPr defaultColWidth="9.1796875" defaultRowHeight="14.5" x14ac:dyDescent="0.35"/>
  <cols>
    <col min="1" max="1" width="34.1796875" style="2" bestFit="1" customWidth="1"/>
    <col min="2" max="6" width="10.7265625" style="2" customWidth="1"/>
    <col min="7" max="16384" width="9.1796875" style="2"/>
  </cols>
  <sheetData>
    <row r="1" spans="1:7" s="34" customFormat="1" ht="13" customHeight="1" x14ac:dyDescent="0.3"/>
    <row r="2" spans="1:7" s="34" customFormat="1" ht="26.15" customHeight="1" x14ac:dyDescent="0.3">
      <c r="A2" s="547" t="s">
        <v>337</v>
      </c>
      <c r="B2" s="547"/>
      <c r="C2" s="547"/>
      <c r="D2" s="547"/>
      <c r="E2" s="547"/>
      <c r="F2" s="547"/>
      <c r="G2" s="57"/>
    </row>
    <row r="3" spans="1:7" s="34" customFormat="1" ht="13" customHeight="1" x14ac:dyDescent="0.3"/>
    <row r="4" spans="1:7" s="34" customFormat="1" ht="13" customHeight="1" x14ac:dyDescent="0.3">
      <c r="A4" s="11"/>
      <c r="B4" s="289">
        <v>2016</v>
      </c>
      <c r="C4" s="289">
        <v>2017</v>
      </c>
      <c r="D4" s="289">
        <v>2018</v>
      </c>
      <c r="E4" s="289">
        <v>2019</v>
      </c>
      <c r="F4" s="144" t="s">
        <v>12</v>
      </c>
    </row>
    <row r="5" spans="1:7" s="34" customFormat="1" ht="13" customHeight="1" x14ac:dyDescent="0.3">
      <c r="A5" s="146" t="s">
        <v>10</v>
      </c>
      <c r="B5" s="147"/>
      <c r="C5" s="147"/>
      <c r="D5" s="147"/>
      <c r="E5" s="147"/>
      <c r="F5" s="148"/>
    </row>
    <row r="6" spans="1:7" s="34" customFormat="1" ht="13" customHeight="1" x14ac:dyDescent="0.3">
      <c r="A6" s="302" t="s">
        <v>11</v>
      </c>
      <c r="B6" s="303"/>
      <c r="C6" s="303"/>
      <c r="D6" s="303"/>
      <c r="E6" s="303"/>
      <c r="F6" s="304"/>
    </row>
    <row r="7" spans="1:7" s="34" customFormat="1" ht="13" customHeight="1" x14ac:dyDescent="0.3">
      <c r="A7" s="64" t="s">
        <v>143</v>
      </c>
      <c r="B7" s="305">
        <v>283015.01500000001</v>
      </c>
      <c r="C7" s="305">
        <v>288162.57400000002</v>
      </c>
      <c r="D7" s="305">
        <v>286019.65796981001</v>
      </c>
      <c r="E7" s="305">
        <v>289342.24462199997</v>
      </c>
      <c r="F7" s="304" t="s">
        <v>0</v>
      </c>
    </row>
    <row r="8" spans="1:7" s="34" customFormat="1" ht="13" customHeight="1" x14ac:dyDescent="0.3">
      <c r="A8" s="64" t="s">
        <v>227</v>
      </c>
      <c r="B8" s="303" t="s">
        <v>0</v>
      </c>
      <c r="C8" s="306">
        <v>1.8188289409309277E-2</v>
      </c>
      <c r="D8" s="306">
        <v>-7.4364828174737774E-3</v>
      </c>
      <c r="E8" s="306">
        <v>1.1616637387003248E-2</v>
      </c>
      <c r="F8" s="307">
        <v>7.4561479929462493E-3</v>
      </c>
    </row>
    <row r="9" spans="1:7" s="34" customFormat="1" ht="13" customHeight="1" x14ac:dyDescent="0.3">
      <c r="A9" s="64" t="s">
        <v>229</v>
      </c>
      <c r="B9" s="306">
        <v>0.85699999999999998</v>
      </c>
      <c r="C9" s="306">
        <v>0.879</v>
      </c>
      <c r="D9" s="306">
        <v>0.86899999999999999</v>
      </c>
      <c r="E9" s="306">
        <v>0.875</v>
      </c>
      <c r="F9" s="307">
        <v>0.87</v>
      </c>
    </row>
    <row r="10" spans="1:7" s="34" customFormat="1" ht="13" customHeight="1" x14ac:dyDescent="0.3">
      <c r="A10" s="302" t="s">
        <v>12</v>
      </c>
      <c r="B10" s="303"/>
      <c r="C10" s="303"/>
      <c r="D10" s="303"/>
      <c r="E10" s="303"/>
      <c r="F10" s="304"/>
    </row>
    <row r="11" spans="1:7" s="34" customFormat="1" ht="13" customHeight="1" x14ac:dyDescent="0.3">
      <c r="A11" s="64" t="s">
        <v>143</v>
      </c>
      <c r="B11" s="305">
        <v>30879.481</v>
      </c>
      <c r="C11" s="305">
        <v>22992.864000000001</v>
      </c>
      <c r="D11" s="305">
        <v>24762.57474616</v>
      </c>
      <c r="E11" s="305">
        <v>24980.828000000001</v>
      </c>
      <c r="F11" s="304" t="s">
        <v>0</v>
      </c>
    </row>
    <row r="12" spans="1:7" s="34" customFormat="1" ht="13" customHeight="1" x14ac:dyDescent="0.3">
      <c r="A12" s="64" t="s">
        <v>227</v>
      </c>
      <c r="B12" s="306" t="s">
        <v>0</v>
      </c>
      <c r="C12" s="306">
        <v>-0.2553999207434865</v>
      </c>
      <c r="D12" s="306">
        <v>7.6967825589713268E-2</v>
      </c>
      <c r="E12" s="306">
        <v>8.813835236331613E-3</v>
      </c>
      <c r="F12" s="307">
        <v>-5.6539419972480541E-2</v>
      </c>
    </row>
    <row r="13" spans="1:7" s="34" customFormat="1" ht="13" customHeight="1" x14ac:dyDescent="0.3">
      <c r="A13" s="64" t="s">
        <v>229</v>
      </c>
      <c r="B13" s="306">
        <v>9.2999999999999999E-2</v>
      </c>
      <c r="C13" s="306">
        <v>7.0000000000000007E-2</v>
      </c>
      <c r="D13" s="306">
        <v>7.4999999999999997E-2</v>
      </c>
      <c r="E13" s="306">
        <v>7.5999999999999998E-2</v>
      </c>
      <c r="F13" s="307">
        <v>7.85E-2</v>
      </c>
    </row>
    <row r="14" spans="1:7" s="34" customFormat="1" ht="13" customHeight="1" x14ac:dyDescent="0.3">
      <c r="A14" s="302" t="s">
        <v>13</v>
      </c>
      <c r="B14" s="303"/>
      <c r="C14" s="303"/>
      <c r="D14" s="303"/>
      <c r="E14" s="303"/>
      <c r="F14" s="304"/>
    </row>
    <row r="15" spans="1:7" s="34" customFormat="1" ht="13" customHeight="1" x14ac:dyDescent="0.3">
      <c r="A15" s="64" t="s">
        <v>143</v>
      </c>
      <c r="B15" s="305">
        <v>16386.528999999999</v>
      </c>
      <c r="C15" s="305">
        <v>16688.243999999999</v>
      </c>
      <c r="D15" s="305">
        <v>18405.270563133858</v>
      </c>
      <c r="E15" s="305">
        <v>16179.642</v>
      </c>
      <c r="F15" s="304" t="s">
        <v>0</v>
      </c>
    </row>
    <row r="16" spans="1:7" s="34" customFormat="1" ht="13" customHeight="1" x14ac:dyDescent="0.3">
      <c r="A16" s="64" t="s">
        <v>227</v>
      </c>
      <c r="B16" s="306" t="s">
        <v>0</v>
      </c>
      <c r="C16" s="306">
        <v>1.8412380071459955E-2</v>
      </c>
      <c r="D16" s="306">
        <v>0.10288839036233277</v>
      </c>
      <c r="E16" s="306">
        <v>-0.12092343633305991</v>
      </c>
      <c r="F16" s="307">
        <v>1.2577803357760597E-4</v>
      </c>
    </row>
    <row r="17" spans="1:6" s="34" customFormat="1" ht="13" customHeight="1" x14ac:dyDescent="0.3">
      <c r="A17" s="64" t="s">
        <v>229</v>
      </c>
      <c r="B17" s="306">
        <v>0.05</v>
      </c>
      <c r="C17" s="306">
        <v>5.0999999999999997E-2</v>
      </c>
      <c r="D17" s="306">
        <v>5.6000000000000001E-2</v>
      </c>
      <c r="E17" s="306">
        <v>4.9000000000000002E-2</v>
      </c>
      <c r="F17" s="307">
        <v>5.1500000000000004E-2</v>
      </c>
    </row>
    <row r="18" spans="1:6" s="34" customFormat="1" ht="13" customHeight="1" x14ac:dyDescent="0.3">
      <c r="A18" s="178" t="s">
        <v>9</v>
      </c>
      <c r="B18" s="308"/>
      <c r="C18" s="308"/>
      <c r="D18" s="308"/>
      <c r="E18" s="308"/>
      <c r="F18" s="309"/>
    </row>
    <row r="19" spans="1:6" s="34" customFormat="1" ht="13" customHeight="1" x14ac:dyDescent="0.3">
      <c r="A19" s="302" t="s">
        <v>3</v>
      </c>
      <c r="B19" s="303"/>
      <c r="C19" s="303"/>
      <c r="D19" s="303"/>
      <c r="E19" s="303"/>
      <c r="F19" s="304"/>
    </row>
    <row r="20" spans="1:6" s="34" customFormat="1" ht="13" customHeight="1" x14ac:dyDescent="0.3">
      <c r="A20" s="64" t="s">
        <v>143</v>
      </c>
      <c r="B20" s="305">
        <v>263012.842</v>
      </c>
      <c r="C20" s="305">
        <v>229252.67</v>
      </c>
      <c r="D20" s="305">
        <v>224643.90075736001</v>
      </c>
      <c r="E20" s="305">
        <v>229413.44362199999</v>
      </c>
      <c r="F20" s="304" t="s">
        <v>0</v>
      </c>
    </row>
    <row r="21" spans="1:6" s="34" customFormat="1" ht="13" customHeight="1" x14ac:dyDescent="0.3">
      <c r="A21" s="64" t="s">
        <v>227</v>
      </c>
      <c r="B21" s="306" t="s">
        <v>0</v>
      </c>
      <c r="C21" s="306">
        <v>-0.12835940535557577</v>
      </c>
      <c r="D21" s="306">
        <v>-2.0103448490436326E-2</v>
      </c>
      <c r="E21" s="306">
        <v>2.1231570715074088E-2</v>
      </c>
      <c r="F21" s="307">
        <v>-4.241042771031267E-2</v>
      </c>
    </row>
    <row r="22" spans="1:6" s="34" customFormat="1" ht="13" customHeight="1" x14ac:dyDescent="0.3">
      <c r="A22" s="64" t="s">
        <v>229</v>
      </c>
      <c r="B22" s="306">
        <v>0.79600000000000004</v>
      </c>
      <c r="C22" s="306">
        <v>0.7</v>
      </c>
      <c r="D22" s="306">
        <v>0.68200000000000005</v>
      </c>
      <c r="E22" s="306">
        <v>0.69399999999999995</v>
      </c>
      <c r="F22" s="307">
        <v>0.71799999999999997</v>
      </c>
    </row>
    <row r="23" spans="1:6" s="34" customFormat="1" ht="13" customHeight="1" x14ac:dyDescent="0.3">
      <c r="A23" s="302" t="s">
        <v>4</v>
      </c>
      <c r="B23" s="303"/>
      <c r="C23" s="303"/>
      <c r="D23" s="303"/>
      <c r="E23" s="303"/>
      <c r="F23" s="304"/>
    </row>
    <row r="24" spans="1:6" s="34" customFormat="1" ht="13" customHeight="1" x14ac:dyDescent="0.3">
      <c r="A24" s="64" t="s">
        <v>143</v>
      </c>
      <c r="B24" s="305">
        <v>61955.411999999997</v>
      </c>
      <c r="C24" s="305">
        <v>90603.91</v>
      </c>
      <c r="D24" s="305">
        <v>95712.712229453857</v>
      </c>
      <c r="E24" s="305">
        <v>91769.763999999996</v>
      </c>
      <c r="F24" s="304" t="s">
        <v>0</v>
      </c>
    </row>
    <row r="25" spans="1:6" s="34" customFormat="1" ht="13" customHeight="1" x14ac:dyDescent="0.3">
      <c r="A25" s="64" t="s">
        <v>227</v>
      </c>
      <c r="B25" s="306" t="s">
        <v>0</v>
      </c>
      <c r="C25" s="306">
        <v>0.46240509222987658</v>
      </c>
      <c r="D25" s="306">
        <v>5.6386112138580469E-2</v>
      </c>
      <c r="E25" s="306">
        <v>-4.1195658733412133E-2</v>
      </c>
      <c r="F25" s="307">
        <v>0.15919851521168163</v>
      </c>
    </row>
    <row r="26" spans="1:6" s="34" customFormat="1" ht="13" customHeight="1" x14ac:dyDescent="0.3">
      <c r="A26" s="64" t="s">
        <v>229</v>
      </c>
      <c r="B26" s="306">
        <v>0.188</v>
      </c>
      <c r="C26" s="306">
        <v>0.27600000000000002</v>
      </c>
      <c r="D26" s="306">
        <v>0.29099999999999998</v>
      </c>
      <c r="E26" s="306">
        <v>0.27800000000000002</v>
      </c>
      <c r="F26" s="307">
        <v>0.25824999999999998</v>
      </c>
    </row>
    <row r="27" spans="1:6" s="34" customFormat="1" ht="13" customHeight="1" x14ac:dyDescent="0.3">
      <c r="A27" s="302" t="s">
        <v>5</v>
      </c>
      <c r="B27" s="303"/>
      <c r="C27" s="303"/>
      <c r="D27" s="303"/>
      <c r="E27" s="303"/>
      <c r="F27" s="304"/>
    </row>
    <row r="28" spans="1:6" s="34" customFormat="1" ht="13" customHeight="1" x14ac:dyDescent="0.3">
      <c r="A28" s="64" t="s">
        <v>143</v>
      </c>
      <c r="B28" s="305">
        <v>5312.7709999999997</v>
      </c>
      <c r="C28" s="305">
        <v>7987.1019999999999</v>
      </c>
      <c r="D28" s="305">
        <v>8830.8902922899997</v>
      </c>
      <c r="E28" s="305">
        <v>9319.5069999999996</v>
      </c>
      <c r="F28" s="310" t="s">
        <v>0</v>
      </c>
    </row>
    <row r="29" spans="1:6" s="34" customFormat="1" ht="13" customHeight="1" x14ac:dyDescent="0.3">
      <c r="A29" s="64" t="s">
        <v>227</v>
      </c>
      <c r="B29" s="306" t="s">
        <v>0</v>
      </c>
      <c r="C29" s="306">
        <v>0.50337780416283717</v>
      </c>
      <c r="D29" s="306">
        <v>0.10564386085090693</v>
      </c>
      <c r="E29" s="306">
        <v>5.5330401753104885E-2</v>
      </c>
      <c r="F29" s="307">
        <v>0.22145068892228301</v>
      </c>
    </row>
    <row r="30" spans="1:6" s="34" customFormat="1" ht="13" customHeight="1" x14ac:dyDescent="0.3">
      <c r="A30" s="64" t="s">
        <v>229</v>
      </c>
      <c r="B30" s="306">
        <v>1.6E-2</v>
      </c>
      <c r="C30" s="306">
        <v>2.4E-2</v>
      </c>
      <c r="D30" s="306">
        <v>2.7E-2</v>
      </c>
      <c r="E30" s="306">
        <v>2.8000000000000001E-2</v>
      </c>
      <c r="F30" s="307">
        <v>2.375E-2</v>
      </c>
    </row>
    <row r="31" spans="1:6" s="34" customFormat="1" ht="13" customHeight="1" x14ac:dyDescent="0.3">
      <c r="A31" s="311" t="s">
        <v>6</v>
      </c>
      <c r="B31" s="312">
        <v>330281.02500000002</v>
      </c>
      <c r="C31" s="312">
        <v>327843.68200000003</v>
      </c>
      <c r="D31" s="312">
        <v>329187.5032791039</v>
      </c>
      <c r="E31" s="312">
        <v>330502.714622</v>
      </c>
      <c r="F31" s="313" t="s">
        <v>0</v>
      </c>
    </row>
    <row r="32" spans="1:6" ht="13" customHeight="1" x14ac:dyDescent="0.35">
      <c r="A32" s="1" t="s">
        <v>17</v>
      </c>
    </row>
    <row r="33" spans="1:5" ht="13" customHeight="1" x14ac:dyDescent="0.35">
      <c r="A33" s="541" t="s">
        <v>327</v>
      </c>
      <c r="B33" s="541"/>
      <c r="C33" s="541"/>
      <c r="D33" s="541"/>
      <c r="E33" s="541"/>
    </row>
    <row r="34" spans="1:5" x14ac:dyDescent="0.35">
      <c r="B34" s="8"/>
      <c r="C34" s="8"/>
      <c r="D34" s="8"/>
      <c r="E34" s="8"/>
    </row>
    <row r="35" spans="1:5" x14ac:dyDescent="0.35">
      <c r="B35" s="8"/>
      <c r="C35" s="8"/>
      <c r="D35" s="8"/>
      <c r="E35" s="8"/>
    </row>
  </sheetData>
  <mergeCells count="2">
    <mergeCell ref="A2:F2"/>
    <mergeCell ref="A33:E33"/>
  </mergeCells>
  <hyperlinks>
    <hyperlink ref="A2:F2" location="Índice!A1" display="Tabela 4 - Evolução do ativo agregado, por dimensão e origem/forma de representação legal, a 31 de dezembro (2014-2017)"/>
  </hyperlinks>
  <pageMargins left="0.7" right="0.7" top="0.75" bottom="0.75" header="0.3" footer="0.3"/>
  <pageSetup paperSize="9" orientation="portrait" verticalDpi="36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workbookViewId="0"/>
  </sheetViews>
  <sheetFormatPr defaultColWidth="9.1796875" defaultRowHeight="13" x14ac:dyDescent="0.3"/>
  <cols>
    <col min="1" max="1" width="67.81640625" style="34" customWidth="1"/>
    <col min="2" max="4" width="14.26953125" style="34" customWidth="1"/>
    <col min="5" max="5" width="10.7265625" style="34" customWidth="1"/>
    <col min="6" max="16384" width="9.1796875" style="34"/>
  </cols>
  <sheetData>
    <row r="1" spans="1:5" ht="13" customHeight="1" x14ac:dyDescent="0.3"/>
    <row r="2" spans="1:5" ht="13" customHeight="1" x14ac:dyDescent="0.3">
      <c r="A2" s="547" t="s">
        <v>502</v>
      </c>
      <c r="B2" s="547"/>
      <c r="C2" s="547"/>
      <c r="D2" s="547"/>
      <c r="E2" s="547"/>
    </row>
    <row r="3" spans="1:5" ht="13" customHeight="1" x14ac:dyDescent="0.3"/>
    <row r="4" spans="1:5" ht="13" customHeight="1" x14ac:dyDescent="0.3">
      <c r="A4" s="91"/>
      <c r="B4" s="92">
        <v>2018</v>
      </c>
      <c r="C4" s="93">
        <v>2019</v>
      </c>
      <c r="D4" s="584" t="s">
        <v>42</v>
      </c>
      <c r="E4" s="582"/>
    </row>
    <row r="5" spans="1:5" ht="13" customHeight="1" x14ac:dyDescent="0.3">
      <c r="A5" s="75"/>
      <c r="B5" s="76" t="s">
        <v>146</v>
      </c>
      <c r="C5" s="76" t="s">
        <v>146</v>
      </c>
      <c r="D5" s="76" t="s">
        <v>146</v>
      </c>
      <c r="E5" s="77" t="s">
        <v>73</v>
      </c>
    </row>
    <row r="6" spans="1:5" ht="26.15" customHeight="1" x14ac:dyDescent="0.3">
      <c r="A6" s="80" t="s">
        <v>278</v>
      </c>
      <c r="B6" s="81"/>
      <c r="C6" s="81"/>
      <c r="D6" s="81"/>
      <c r="E6" s="96"/>
    </row>
    <row r="7" spans="1:5" s="35" customFormat="1" ht="13" customHeight="1" x14ac:dyDescent="0.3">
      <c r="A7" s="94" t="s">
        <v>314</v>
      </c>
      <c r="B7" s="65">
        <v>-1</v>
      </c>
      <c r="C7" s="65">
        <v>-1</v>
      </c>
      <c r="D7" s="18">
        <v>0</v>
      </c>
      <c r="E7" s="19">
        <v>0</v>
      </c>
    </row>
    <row r="8" spans="1:5" s="35" customFormat="1" ht="13" customHeight="1" x14ac:dyDescent="0.3">
      <c r="A8" s="94" t="s">
        <v>240</v>
      </c>
      <c r="B8" s="65">
        <v>181</v>
      </c>
      <c r="C8" s="65">
        <v>508</v>
      </c>
      <c r="D8" s="65">
        <v>327</v>
      </c>
      <c r="E8" s="19">
        <v>0</v>
      </c>
    </row>
    <row r="9" spans="1:5" s="35" customFormat="1" ht="13" customHeight="1" x14ac:dyDescent="0.3">
      <c r="A9" s="95" t="s">
        <v>241</v>
      </c>
      <c r="B9" s="65">
        <v>-268</v>
      </c>
      <c r="C9" s="65">
        <v>10</v>
      </c>
      <c r="D9" s="65">
        <v>278</v>
      </c>
      <c r="E9" s="19">
        <v>0</v>
      </c>
    </row>
    <row r="10" spans="1:5" s="35" customFormat="1" ht="13" customHeight="1" x14ac:dyDescent="0.3">
      <c r="A10" s="95" t="s">
        <v>268</v>
      </c>
      <c r="B10" s="65">
        <v>1</v>
      </c>
      <c r="C10" s="18">
        <v>0</v>
      </c>
      <c r="D10" s="65">
        <v>-1</v>
      </c>
      <c r="E10" s="19">
        <v>0</v>
      </c>
    </row>
    <row r="11" spans="1:5" s="35" customFormat="1" ht="13" customHeight="1" x14ac:dyDescent="0.3">
      <c r="A11" s="95" t="s">
        <v>313</v>
      </c>
      <c r="B11" s="48">
        <v>0</v>
      </c>
      <c r="C11" s="68">
        <v>19</v>
      </c>
      <c r="D11" s="68">
        <v>19</v>
      </c>
      <c r="E11" s="49">
        <v>0</v>
      </c>
    </row>
    <row r="12" spans="1:5" s="35" customFormat="1" ht="13" customHeight="1" x14ac:dyDescent="0.3">
      <c r="A12" s="84" t="s">
        <v>6</v>
      </c>
      <c r="B12" s="65">
        <v>-87</v>
      </c>
      <c r="C12" s="65">
        <v>536</v>
      </c>
      <c r="D12" s="65">
        <v>623</v>
      </c>
      <c r="E12" s="83">
        <v>-7.1609195402298846</v>
      </c>
    </row>
    <row r="13" spans="1:5" s="35" customFormat="1" ht="26.15" customHeight="1" x14ac:dyDescent="0.3">
      <c r="A13" s="80" t="s">
        <v>279</v>
      </c>
      <c r="B13" s="81"/>
      <c r="C13" s="81"/>
      <c r="D13" s="81"/>
      <c r="E13" s="96"/>
    </row>
    <row r="14" spans="1:5" s="35" customFormat="1" ht="13" customHeight="1" x14ac:dyDescent="0.3">
      <c r="A14" s="95" t="s">
        <v>147</v>
      </c>
      <c r="B14" s="65">
        <v>-111</v>
      </c>
      <c r="C14" s="65">
        <v>-79</v>
      </c>
      <c r="D14" s="65">
        <v>32</v>
      </c>
      <c r="E14" s="19">
        <v>0</v>
      </c>
    </row>
    <row r="15" spans="1:5" s="35" customFormat="1" ht="13" customHeight="1" x14ac:dyDescent="0.3">
      <c r="A15" s="94" t="s">
        <v>314</v>
      </c>
      <c r="B15" s="65">
        <v>-36</v>
      </c>
      <c r="C15" s="65">
        <v>-337</v>
      </c>
      <c r="D15" s="65">
        <v>-301</v>
      </c>
      <c r="E15" s="19">
        <v>0</v>
      </c>
    </row>
    <row r="16" spans="1:5" s="35" customFormat="1" ht="13" customHeight="1" x14ac:dyDescent="0.3">
      <c r="A16" s="94" t="s">
        <v>240</v>
      </c>
      <c r="B16" s="65">
        <v>24</v>
      </c>
      <c r="C16" s="65">
        <v>36</v>
      </c>
      <c r="D16" s="65">
        <v>12</v>
      </c>
      <c r="E16" s="19">
        <v>0</v>
      </c>
    </row>
    <row r="17" spans="1:7" s="35" customFormat="1" ht="13" customHeight="1" x14ac:dyDescent="0.3">
      <c r="A17" s="95" t="s">
        <v>241</v>
      </c>
      <c r="B17" s="65">
        <v>34</v>
      </c>
      <c r="C17" s="65">
        <v>-2</v>
      </c>
      <c r="D17" s="65">
        <v>-36</v>
      </c>
      <c r="E17" s="19">
        <v>0</v>
      </c>
    </row>
    <row r="18" spans="1:7" s="35" customFormat="1" ht="13" customHeight="1" x14ac:dyDescent="0.3">
      <c r="A18" s="95" t="s">
        <v>267</v>
      </c>
      <c r="B18" s="65">
        <v>-7</v>
      </c>
      <c r="C18" s="18">
        <v>0</v>
      </c>
      <c r="D18" s="65">
        <v>7</v>
      </c>
      <c r="E18" s="19">
        <v>0</v>
      </c>
    </row>
    <row r="19" spans="1:7" s="35" customFormat="1" ht="13" customHeight="1" x14ac:dyDescent="0.3">
      <c r="A19" s="95" t="s">
        <v>312</v>
      </c>
      <c r="B19" s="65">
        <v>5</v>
      </c>
      <c r="C19" s="65">
        <v>-1</v>
      </c>
      <c r="D19" s="65">
        <v>-6</v>
      </c>
      <c r="E19" s="19">
        <v>0</v>
      </c>
    </row>
    <row r="20" spans="1:7" s="35" customFormat="1" ht="13" customHeight="1" x14ac:dyDescent="0.3">
      <c r="A20" s="95" t="s">
        <v>268</v>
      </c>
      <c r="B20" s="65">
        <v>111</v>
      </c>
      <c r="C20" s="65">
        <v>-164</v>
      </c>
      <c r="D20" s="65">
        <v>-275</v>
      </c>
      <c r="E20" s="19">
        <v>0</v>
      </c>
    </row>
    <row r="21" spans="1:7" s="35" customFormat="1" ht="13" customHeight="1" x14ac:dyDescent="0.3">
      <c r="A21" s="95" t="s">
        <v>313</v>
      </c>
      <c r="B21" s="65">
        <v>-2</v>
      </c>
      <c r="C21" s="65">
        <v>-7</v>
      </c>
      <c r="D21" s="65">
        <v>-5</v>
      </c>
      <c r="E21" s="49">
        <v>0</v>
      </c>
    </row>
    <row r="22" spans="1:7" s="35" customFormat="1" ht="13" customHeight="1" x14ac:dyDescent="0.3">
      <c r="A22" s="84" t="s">
        <v>6</v>
      </c>
      <c r="B22" s="61">
        <v>18</v>
      </c>
      <c r="C22" s="61">
        <v>-554</v>
      </c>
      <c r="D22" s="61">
        <v>-572</v>
      </c>
      <c r="E22" s="83">
        <v>-31.777777777777779</v>
      </c>
    </row>
    <row r="23" spans="1:7" ht="13" customHeight="1" x14ac:dyDescent="0.3">
      <c r="A23" s="80" t="s">
        <v>280</v>
      </c>
      <c r="B23" s="81"/>
      <c r="C23" s="81"/>
      <c r="D23" s="81"/>
      <c r="E23" s="96"/>
    </row>
    <row r="24" spans="1:7" ht="13" customHeight="1" x14ac:dyDescent="0.3">
      <c r="A24" s="94" t="s">
        <v>315</v>
      </c>
      <c r="B24" s="65">
        <v>-95</v>
      </c>
      <c r="C24" s="65">
        <v>-359</v>
      </c>
      <c r="D24" s="65">
        <v>-264</v>
      </c>
      <c r="E24" s="19">
        <v>0</v>
      </c>
    </row>
    <row r="25" spans="1:7" ht="13" customHeight="1" x14ac:dyDescent="0.3">
      <c r="A25" s="94" t="s">
        <v>316</v>
      </c>
      <c r="B25" s="68">
        <v>52</v>
      </c>
      <c r="C25" s="68">
        <v>356</v>
      </c>
      <c r="D25" s="68">
        <v>304</v>
      </c>
      <c r="E25" s="49">
        <v>0</v>
      </c>
    </row>
    <row r="26" spans="1:7" ht="13" customHeight="1" x14ac:dyDescent="0.3">
      <c r="A26" s="84" t="s">
        <v>6</v>
      </c>
      <c r="B26" s="65">
        <v>-43</v>
      </c>
      <c r="C26" s="65">
        <v>-3</v>
      </c>
      <c r="D26" s="65">
        <v>40</v>
      </c>
      <c r="E26" s="83">
        <v>-0.93023255813953487</v>
      </c>
    </row>
    <row r="27" spans="1:7" ht="13" customHeight="1" x14ac:dyDescent="0.3">
      <c r="A27" s="80" t="s">
        <v>281</v>
      </c>
      <c r="B27" s="88">
        <v>47</v>
      </c>
      <c r="C27" s="88">
        <v>98</v>
      </c>
      <c r="D27" s="88">
        <v>51</v>
      </c>
      <c r="E27" s="106">
        <v>1.0851063829787235</v>
      </c>
    </row>
    <row r="28" spans="1:7" ht="13" customHeight="1" x14ac:dyDescent="0.3">
      <c r="A28" s="87" t="s">
        <v>317</v>
      </c>
      <c r="B28" s="99">
        <v>-65</v>
      </c>
      <c r="C28" s="99">
        <v>77</v>
      </c>
      <c r="D28" s="99">
        <v>142</v>
      </c>
      <c r="E28" s="102">
        <v>-2.1846153846153848</v>
      </c>
    </row>
    <row r="29" spans="1:7" s="1" customFormat="1" ht="13" customHeight="1" x14ac:dyDescent="0.25">
      <c r="A29" s="1" t="s">
        <v>17</v>
      </c>
    </row>
    <row r="30" spans="1:7" s="1" customFormat="1" ht="13" customHeight="1" x14ac:dyDescent="0.25">
      <c r="A30" s="541" t="s">
        <v>327</v>
      </c>
      <c r="B30" s="541"/>
      <c r="C30" s="541"/>
      <c r="D30" s="541"/>
      <c r="E30" s="541"/>
      <c r="F30" s="541"/>
      <c r="G30" s="541"/>
    </row>
    <row r="31" spans="1:7" x14ac:dyDescent="0.3">
      <c r="A31" s="583"/>
      <c r="B31" s="583"/>
      <c r="C31" s="583"/>
      <c r="D31" s="583"/>
      <c r="E31" s="583"/>
    </row>
    <row r="32" spans="1:7" x14ac:dyDescent="0.3">
      <c r="A32" s="583"/>
      <c r="B32" s="583"/>
      <c r="C32" s="583"/>
      <c r="D32" s="583"/>
      <c r="E32" s="583"/>
    </row>
  </sheetData>
  <mergeCells count="5">
    <mergeCell ref="A2:E2"/>
    <mergeCell ref="A31:E31"/>
    <mergeCell ref="A32:E32"/>
    <mergeCell ref="A30:G30"/>
    <mergeCell ref="D4:E4"/>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scale="62" orientation="portrait" verticalDpi="36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workbookViewId="0">
      <selection activeCell="A3" sqref="A3"/>
    </sheetView>
  </sheetViews>
  <sheetFormatPr defaultColWidth="9.1796875" defaultRowHeight="13" x14ac:dyDescent="0.3"/>
  <cols>
    <col min="1" max="1" width="72" style="34" customWidth="1"/>
    <col min="2" max="3" width="10.7265625" style="34" customWidth="1"/>
    <col min="4" max="16384" width="9.1796875" style="34"/>
  </cols>
  <sheetData>
    <row r="1" spans="1:3" ht="13" customHeight="1" x14ac:dyDescent="0.3"/>
    <row r="2" spans="1:3" ht="39" customHeight="1" x14ac:dyDescent="0.3">
      <c r="A2" s="547" t="s">
        <v>503</v>
      </c>
      <c r="B2" s="547"/>
      <c r="C2" s="547"/>
    </row>
    <row r="4" spans="1:3" ht="13" customHeight="1" x14ac:dyDescent="0.3">
      <c r="A4" s="107"/>
      <c r="B4" s="92">
        <v>2018</v>
      </c>
      <c r="C4" s="101">
        <v>2019</v>
      </c>
    </row>
    <row r="5" spans="1:3" ht="13" customHeight="1" x14ac:dyDescent="0.3">
      <c r="A5" s="75"/>
      <c r="B5" s="76" t="s">
        <v>146</v>
      </c>
      <c r="C5" s="77" t="s">
        <v>146</v>
      </c>
    </row>
    <row r="6" spans="1:3" ht="13" customHeight="1" x14ac:dyDescent="0.3">
      <c r="A6" s="108" t="s">
        <v>408</v>
      </c>
      <c r="B6" s="109">
        <v>1683</v>
      </c>
      <c r="C6" s="110">
        <v>1664</v>
      </c>
    </row>
    <row r="7" spans="1:3" s="35" customFormat="1" ht="13" customHeight="1" x14ac:dyDescent="0.3">
      <c r="A7" s="94" t="s">
        <v>161</v>
      </c>
      <c r="B7" s="111"/>
      <c r="C7" s="112"/>
    </row>
    <row r="8" spans="1:3" s="35" customFormat="1" ht="13" customHeight="1" x14ac:dyDescent="0.3">
      <c r="A8" s="113" t="s">
        <v>162</v>
      </c>
      <c r="B8" s="114"/>
      <c r="C8" s="112"/>
    </row>
    <row r="9" spans="1:3" s="35" customFormat="1" ht="13" customHeight="1" x14ac:dyDescent="0.3">
      <c r="A9" s="115" t="s">
        <v>163</v>
      </c>
      <c r="B9" s="65">
        <v>7</v>
      </c>
      <c r="C9" s="122">
        <v>-396</v>
      </c>
    </row>
    <row r="10" spans="1:3" s="35" customFormat="1" ht="13" customHeight="1" x14ac:dyDescent="0.3">
      <c r="A10" s="115" t="s">
        <v>164</v>
      </c>
      <c r="B10" s="65">
        <v>-450</v>
      </c>
      <c r="C10" s="122">
        <v>-187</v>
      </c>
    </row>
    <row r="11" spans="1:3" s="35" customFormat="1" ht="13" customHeight="1" x14ac:dyDescent="0.3">
      <c r="A11" s="115" t="s">
        <v>165</v>
      </c>
      <c r="B11" s="65">
        <v>-11</v>
      </c>
      <c r="C11" s="122">
        <v>-11</v>
      </c>
    </row>
    <row r="12" spans="1:3" s="35" customFormat="1" ht="13" customHeight="1" x14ac:dyDescent="0.3">
      <c r="A12" s="115" t="s">
        <v>166</v>
      </c>
      <c r="B12" s="65">
        <v>-8</v>
      </c>
      <c r="C12" s="122">
        <v>239</v>
      </c>
    </row>
    <row r="13" spans="1:3" s="35" customFormat="1" ht="13" customHeight="1" x14ac:dyDescent="0.3">
      <c r="A13" s="115" t="s">
        <v>167</v>
      </c>
      <c r="B13" s="65">
        <v>-701</v>
      </c>
      <c r="C13" s="122">
        <v>-509</v>
      </c>
    </row>
    <row r="14" spans="1:3" s="35" customFormat="1" ht="13" customHeight="1" x14ac:dyDescent="0.3">
      <c r="A14" s="115" t="s">
        <v>168</v>
      </c>
      <c r="B14" s="65">
        <v>172</v>
      </c>
      <c r="C14" s="122">
        <v>70</v>
      </c>
    </row>
    <row r="15" spans="1:3" s="35" customFormat="1" ht="13" customHeight="1" x14ac:dyDescent="0.3">
      <c r="A15" s="115" t="s">
        <v>169</v>
      </c>
      <c r="B15" s="65">
        <v>-34</v>
      </c>
      <c r="C15" s="122">
        <v>-284</v>
      </c>
    </row>
    <row r="16" spans="1:3" s="35" customFormat="1" ht="13" customHeight="1" x14ac:dyDescent="0.3">
      <c r="A16" s="115" t="s">
        <v>170</v>
      </c>
      <c r="B16" s="65">
        <v>-1005</v>
      </c>
      <c r="C16" s="122">
        <v>-804</v>
      </c>
    </row>
    <row r="17" spans="1:6" s="35" customFormat="1" ht="13" customHeight="1" x14ac:dyDescent="0.3">
      <c r="A17" s="115" t="s">
        <v>409</v>
      </c>
      <c r="B17" s="65">
        <v>-1538</v>
      </c>
      <c r="C17" s="124">
        <v>-394.83100000000002</v>
      </c>
    </row>
    <row r="18" spans="1:6" s="35" customFormat="1" ht="13" customHeight="1" x14ac:dyDescent="0.3">
      <c r="A18" s="84"/>
      <c r="B18" s="114"/>
      <c r="C18" s="122"/>
    </row>
    <row r="19" spans="1:6" ht="13" customHeight="1" x14ac:dyDescent="0.3">
      <c r="A19" s="108" t="s">
        <v>171</v>
      </c>
      <c r="B19" s="105">
        <v>-1885</v>
      </c>
      <c r="C19" s="123">
        <v>-612.83100000000002</v>
      </c>
    </row>
    <row r="20" spans="1:6" ht="13" customHeight="1" x14ac:dyDescent="0.3">
      <c r="A20" s="113" t="s">
        <v>172</v>
      </c>
      <c r="B20" s="114">
        <v>-35</v>
      </c>
      <c r="C20" s="124">
        <v>-137.755</v>
      </c>
      <c r="F20" s="65"/>
    </row>
    <row r="21" spans="1:6" ht="13" customHeight="1" x14ac:dyDescent="0.3">
      <c r="A21" s="108" t="s">
        <v>410</v>
      </c>
      <c r="B21" s="117">
        <v>474</v>
      </c>
      <c r="C21" s="118">
        <v>700.81799999999998</v>
      </c>
    </row>
    <row r="22" spans="1:6" ht="13" customHeight="1" x14ac:dyDescent="0.3">
      <c r="A22" s="113" t="s">
        <v>173</v>
      </c>
      <c r="B22" s="114">
        <v>71</v>
      </c>
      <c r="C22" s="116">
        <v>155.27961999999999</v>
      </c>
    </row>
    <row r="23" spans="1:6" ht="13" customHeight="1" x14ac:dyDescent="0.3">
      <c r="A23" s="119" t="s">
        <v>174</v>
      </c>
      <c r="B23" s="120">
        <v>0.14978902953586498</v>
      </c>
      <c r="C23" s="121">
        <v>0.22156910924091561</v>
      </c>
    </row>
    <row r="24" spans="1:6" s="1" customFormat="1" ht="13" customHeight="1" x14ac:dyDescent="0.25">
      <c r="A24" s="1" t="s">
        <v>17</v>
      </c>
    </row>
    <row r="25" spans="1:6" s="1" customFormat="1" ht="13" customHeight="1" x14ac:dyDescent="0.25">
      <c r="A25" s="541" t="s">
        <v>445</v>
      </c>
      <c r="B25" s="541"/>
      <c r="C25" s="541"/>
    </row>
    <row r="26" spans="1:6" s="1" customFormat="1" ht="26.15" customHeight="1" x14ac:dyDescent="0.25">
      <c r="A26" s="563" t="s">
        <v>446</v>
      </c>
      <c r="B26" s="563"/>
      <c r="C26" s="563"/>
    </row>
    <row r="27" spans="1:6" s="1" customFormat="1" ht="52" customHeight="1" x14ac:dyDescent="0.25">
      <c r="A27" s="541" t="s">
        <v>447</v>
      </c>
      <c r="B27" s="541"/>
      <c r="C27" s="541"/>
    </row>
    <row r="28" spans="1:6" s="1" customFormat="1" ht="13" customHeight="1" x14ac:dyDescent="0.25"/>
    <row r="29" spans="1:6" s="1" customFormat="1" ht="13" customHeight="1" x14ac:dyDescent="0.25"/>
    <row r="30" spans="1:6" s="1" customFormat="1" ht="13" customHeight="1" x14ac:dyDescent="0.25"/>
    <row r="31" spans="1:6" s="1" customFormat="1" ht="13" customHeight="1" x14ac:dyDescent="0.25"/>
  </sheetData>
  <mergeCells count="4">
    <mergeCell ref="A2:C2"/>
    <mergeCell ref="A25:C25"/>
    <mergeCell ref="A26:C26"/>
    <mergeCell ref="A27:C27"/>
  </mergeCells>
  <hyperlinks>
    <hyperlink ref="A2:C2" location="Índice!A1" display="Tabela 52 - Aproximação ao montante total de imposto a pagar ao Estado, em sede de IRC, por referência aos exercícios de 2016 e 2017 na base de valores estimados para a matéria coletável, reconstituída a partir do resultado antes de impostos e das variaçõ"/>
  </hyperlinks>
  <pageMargins left="0.70866141732283472" right="0.70866141732283472" top="0.74803149606299213" bottom="0.74803149606299213" header="0.31496062992125984" footer="0.31496062992125984"/>
  <pageSetup paperSize="9" scale="94" orientation="portrait" verticalDpi="36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workbookViewId="0">
      <selection activeCell="A3" sqref="A3"/>
    </sheetView>
  </sheetViews>
  <sheetFormatPr defaultColWidth="9.1796875" defaultRowHeight="14.5" x14ac:dyDescent="0.35"/>
  <cols>
    <col min="1" max="1" width="72" style="2" customWidth="1"/>
    <col min="2" max="3" width="10.7265625" style="2" customWidth="1"/>
    <col min="4" max="16384" width="9.1796875" style="2"/>
  </cols>
  <sheetData>
    <row r="1" spans="1:6" s="34" customFormat="1" ht="13" customHeight="1" x14ac:dyDescent="0.3"/>
    <row r="2" spans="1:6" s="34" customFormat="1" ht="26.15" customHeight="1" x14ac:dyDescent="0.3">
      <c r="A2" s="547" t="s">
        <v>504</v>
      </c>
      <c r="B2" s="547"/>
      <c r="C2" s="547"/>
    </row>
    <row r="3" spans="1:6" s="34" customFormat="1" ht="13" customHeight="1" x14ac:dyDescent="0.3"/>
    <row r="4" spans="1:6" s="34" customFormat="1" ht="13" customHeight="1" x14ac:dyDescent="0.3">
      <c r="A4" s="495"/>
      <c r="B4" s="496">
        <v>2018</v>
      </c>
      <c r="C4" s="496">
        <v>2019</v>
      </c>
    </row>
    <row r="5" spans="1:6" s="34" customFormat="1" ht="13" customHeight="1" x14ac:dyDescent="0.3">
      <c r="A5" s="75"/>
      <c r="B5" s="497" t="s">
        <v>146</v>
      </c>
      <c r="C5" s="498" t="s">
        <v>146</v>
      </c>
    </row>
    <row r="6" spans="1:6" s="35" customFormat="1" ht="26.15" customHeight="1" x14ac:dyDescent="0.3">
      <c r="A6" s="95" t="s">
        <v>175</v>
      </c>
      <c r="B6" s="499">
        <v>18</v>
      </c>
      <c r="C6" s="116">
        <v>8</v>
      </c>
    </row>
    <row r="7" spans="1:6" s="35" customFormat="1" ht="13" customHeight="1" x14ac:dyDescent="0.3">
      <c r="A7" s="95" t="s">
        <v>176</v>
      </c>
      <c r="B7" s="499">
        <v>13</v>
      </c>
      <c r="C7" s="116">
        <v>11</v>
      </c>
    </row>
    <row r="8" spans="1:6" s="35" customFormat="1" ht="13" customHeight="1" x14ac:dyDescent="0.3">
      <c r="A8" s="95" t="s">
        <v>448</v>
      </c>
      <c r="B8" s="499">
        <v>29</v>
      </c>
      <c r="C8" s="116">
        <v>50</v>
      </c>
    </row>
    <row r="9" spans="1:6" s="34" customFormat="1" ht="26.15" customHeight="1" x14ac:dyDescent="0.3">
      <c r="A9" s="119" t="s">
        <v>177</v>
      </c>
      <c r="B9" s="500">
        <v>60</v>
      </c>
      <c r="C9" s="501">
        <v>69</v>
      </c>
    </row>
    <row r="10" spans="1:6" s="1" customFormat="1" ht="13" customHeight="1" x14ac:dyDescent="0.25">
      <c r="A10" s="1" t="s">
        <v>17</v>
      </c>
    </row>
    <row r="11" spans="1:6" s="1" customFormat="1" ht="13" customHeight="1" x14ac:dyDescent="0.25">
      <c r="A11" s="33" t="s">
        <v>329</v>
      </c>
      <c r="B11" s="33"/>
      <c r="C11" s="33"/>
      <c r="D11" s="33"/>
      <c r="E11" s="33"/>
      <c r="F11" s="33"/>
    </row>
    <row r="12" spans="1:6" s="1" customFormat="1" ht="26.15" customHeight="1" x14ac:dyDescent="0.25">
      <c r="A12" s="541" t="s">
        <v>210</v>
      </c>
      <c r="B12" s="541"/>
      <c r="C12" s="541"/>
    </row>
  </sheetData>
  <mergeCells count="2">
    <mergeCell ref="A2:C2"/>
    <mergeCell ref="A12:C12"/>
  </mergeCells>
  <hyperlinks>
    <hyperlink ref="A2:C2" location="Índice!A1" display="Tabela 53 - Aproximação ao montante de derramas, tributações autónomas e imposto sobre o rendimento suportado no estrangeiro (2016-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workbookViewId="0"/>
  </sheetViews>
  <sheetFormatPr defaultColWidth="9.1796875" defaultRowHeight="14.5" x14ac:dyDescent="0.35"/>
  <cols>
    <col min="1" max="1" width="72" style="2" customWidth="1"/>
    <col min="2" max="3" width="10.7265625" style="2" customWidth="1"/>
    <col min="4" max="16384" width="9.1796875" style="2"/>
  </cols>
  <sheetData>
    <row r="1" spans="1:3" s="34" customFormat="1" ht="13" customHeight="1" x14ac:dyDescent="0.3"/>
    <row r="2" spans="1:3" s="34" customFormat="1" ht="13" customHeight="1" x14ac:dyDescent="0.3">
      <c r="A2" s="547" t="s">
        <v>505</v>
      </c>
      <c r="B2" s="547"/>
      <c r="C2" s="547"/>
    </row>
    <row r="3" spans="1:3" s="34" customFormat="1" ht="13" customHeight="1" x14ac:dyDescent="0.3"/>
    <row r="4" spans="1:3" s="34" customFormat="1" ht="13" customHeight="1" x14ac:dyDescent="0.3">
      <c r="A4" s="107"/>
      <c r="B4" s="93">
        <v>2018</v>
      </c>
      <c r="C4" s="101">
        <v>2019</v>
      </c>
    </row>
    <row r="5" spans="1:3" s="34" customFormat="1" ht="13" customHeight="1" x14ac:dyDescent="0.3">
      <c r="A5" s="75"/>
      <c r="B5" s="497" t="s">
        <v>146</v>
      </c>
      <c r="C5" s="498" t="s">
        <v>146</v>
      </c>
    </row>
    <row r="6" spans="1:3" s="34" customFormat="1" ht="13" customHeight="1" x14ac:dyDescent="0.3">
      <c r="A6" s="108" t="s">
        <v>325</v>
      </c>
      <c r="B6" s="502"/>
      <c r="C6" s="110"/>
    </row>
    <row r="7" spans="1:3" s="35" customFormat="1" ht="13" customHeight="1" x14ac:dyDescent="0.3">
      <c r="A7" s="95" t="s">
        <v>449</v>
      </c>
      <c r="B7" s="503">
        <v>250</v>
      </c>
      <c r="C7" s="116">
        <v>250</v>
      </c>
    </row>
    <row r="8" spans="1:3" s="35" customFormat="1" ht="13" customHeight="1" x14ac:dyDescent="0.3">
      <c r="A8" s="95" t="s">
        <v>178</v>
      </c>
      <c r="B8" s="504">
        <v>153</v>
      </c>
      <c r="C8" s="505">
        <v>152</v>
      </c>
    </row>
    <row r="9" spans="1:3" s="35" customFormat="1" ht="13" customHeight="1" x14ac:dyDescent="0.3">
      <c r="A9" s="84" t="s">
        <v>6</v>
      </c>
      <c r="B9" s="503">
        <v>403</v>
      </c>
      <c r="C9" s="116">
        <v>402</v>
      </c>
    </row>
    <row r="10" spans="1:3" s="35" customFormat="1" ht="13" customHeight="1" x14ac:dyDescent="0.3">
      <c r="A10" s="108" t="s">
        <v>326</v>
      </c>
      <c r="B10" s="506"/>
      <c r="C10" s="110"/>
    </row>
    <row r="11" spans="1:3" s="35" customFormat="1" ht="13" customHeight="1" x14ac:dyDescent="0.3">
      <c r="A11" s="95" t="s">
        <v>179</v>
      </c>
      <c r="B11" s="503">
        <v>271</v>
      </c>
      <c r="C11" s="116">
        <v>272</v>
      </c>
    </row>
    <row r="12" spans="1:3" s="35" customFormat="1" ht="13" customHeight="1" x14ac:dyDescent="0.3">
      <c r="A12" s="95" t="s">
        <v>180</v>
      </c>
      <c r="B12" s="503">
        <v>307</v>
      </c>
      <c r="C12" s="116">
        <v>369</v>
      </c>
    </row>
    <row r="13" spans="1:3" s="35" customFormat="1" ht="13" customHeight="1" x14ac:dyDescent="0.3">
      <c r="A13" s="95" t="s">
        <v>181</v>
      </c>
      <c r="B13" s="504">
        <v>101</v>
      </c>
      <c r="C13" s="505">
        <v>99</v>
      </c>
    </row>
    <row r="14" spans="1:3" s="35" customFormat="1" ht="13" customHeight="1" x14ac:dyDescent="0.3">
      <c r="A14" s="84" t="s">
        <v>6</v>
      </c>
      <c r="B14" s="503">
        <v>679</v>
      </c>
      <c r="C14" s="116">
        <v>740</v>
      </c>
    </row>
    <row r="15" spans="1:3" s="34" customFormat="1" ht="13" customHeight="1" x14ac:dyDescent="0.3">
      <c r="A15" s="119" t="s">
        <v>6</v>
      </c>
      <c r="B15" s="507">
        <v>1082</v>
      </c>
      <c r="C15" s="501">
        <v>1142</v>
      </c>
    </row>
    <row r="16" spans="1:3" s="1" customFormat="1" ht="13" customHeight="1" x14ac:dyDescent="0.25">
      <c r="A16" s="1" t="s">
        <v>17</v>
      </c>
    </row>
    <row r="17" spans="1:6" s="1" customFormat="1" ht="13" customHeight="1" x14ac:dyDescent="0.25">
      <c r="A17" s="541" t="s">
        <v>329</v>
      </c>
      <c r="B17" s="541"/>
      <c r="C17" s="541"/>
      <c r="D17" s="541"/>
      <c r="E17" s="541"/>
      <c r="F17" s="541"/>
    </row>
    <row r="18" spans="1:6" s="1" customFormat="1" ht="13" customHeight="1" x14ac:dyDescent="0.25">
      <c r="A18" s="541" t="s">
        <v>211</v>
      </c>
      <c r="B18" s="541"/>
      <c r="C18" s="541"/>
    </row>
  </sheetData>
  <mergeCells count="3">
    <mergeCell ref="A2:C2"/>
    <mergeCell ref="A18:C18"/>
    <mergeCell ref="A17:F17"/>
  </mergeCells>
  <hyperlinks>
    <hyperlink ref="A2:C2" location="Índice!A1" display="Tabela 54 - Carga fiscal e parafiscal (2016-2017)"/>
  </hyperlinks>
  <pageMargins left="0.70866141732283472" right="0.70866141732283472" top="0.74803149606299213" bottom="0.74803149606299213" header="0.31496062992125984" footer="0.31496062992125984"/>
  <pageSetup paperSize="9" scale="72" orientation="portrait" verticalDpi="36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showGridLines="0" workbookViewId="0">
      <selection activeCell="A3" sqref="A3"/>
    </sheetView>
  </sheetViews>
  <sheetFormatPr defaultColWidth="9.1796875" defaultRowHeight="13" x14ac:dyDescent="0.3"/>
  <cols>
    <col min="1" max="1" width="60.26953125" style="34" customWidth="1"/>
    <col min="2" max="3" width="10.7265625" style="34" customWidth="1"/>
    <col min="4" max="16384" width="9.1796875" style="34"/>
  </cols>
  <sheetData>
    <row r="1" spans="1:4" ht="13" customHeight="1" x14ac:dyDescent="0.3"/>
    <row r="2" spans="1:4" ht="13" customHeight="1" x14ac:dyDescent="0.3">
      <c r="A2" s="547" t="s">
        <v>506</v>
      </c>
      <c r="B2" s="547"/>
      <c r="C2" s="547"/>
      <c r="D2" s="547"/>
    </row>
    <row r="3" spans="1:4" ht="13" customHeight="1" x14ac:dyDescent="0.3"/>
    <row r="4" spans="1:4" ht="13" customHeight="1" x14ac:dyDescent="0.3">
      <c r="A4" s="74"/>
      <c r="B4" s="92">
        <v>2018</v>
      </c>
      <c r="C4" s="92">
        <v>2019</v>
      </c>
      <c r="D4" s="101" t="s">
        <v>42</v>
      </c>
    </row>
    <row r="5" spans="1:4" ht="13" customHeight="1" x14ac:dyDescent="0.3">
      <c r="A5" s="80" t="s">
        <v>182</v>
      </c>
      <c r="B5" s="125"/>
      <c r="C5" s="125"/>
      <c r="D5" s="126"/>
    </row>
    <row r="6" spans="1:4" s="35" customFormat="1" ht="13" customHeight="1" x14ac:dyDescent="0.3">
      <c r="A6" s="95" t="s">
        <v>411</v>
      </c>
      <c r="B6" s="127">
        <v>346412</v>
      </c>
      <c r="C6" s="127">
        <v>353123</v>
      </c>
      <c r="D6" s="128">
        <v>1.9372885465861467E-2</v>
      </c>
    </row>
    <row r="7" spans="1:4" s="35" customFormat="1" ht="13" customHeight="1" x14ac:dyDescent="0.3">
      <c r="A7" s="80" t="s">
        <v>183</v>
      </c>
      <c r="B7" s="129"/>
      <c r="C7" s="129"/>
      <c r="D7" s="130"/>
    </row>
    <row r="8" spans="1:4" s="35" customFormat="1" ht="13" customHeight="1" x14ac:dyDescent="0.3">
      <c r="A8" s="131" t="s">
        <v>184</v>
      </c>
      <c r="B8" s="127">
        <v>25262</v>
      </c>
      <c r="C8" s="127">
        <v>27044</v>
      </c>
      <c r="D8" s="128">
        <v>7.054073311693454E-2</v>
      </c>
    </row>
    <row r="9" spans="1:4" s="35" customFormat="1" ht="13" customHeight="1" x14ac:dyDescent="0.3">
      <c r="A9" s="95" t="s">
        <v>412</v>
      </c>
      <c r="B9" s="127">
        <v>26580</v>
      </c>
      <c r="C9" s="127">
        <v>29069</v>
      </c>
      <c r="D9" s="128">
        <v>9.3641835966892462E-2</v>
      </c>
    </row>
    <row r="10" spans="1:4" s="35" customFormat="1" ht="13" customHeight="1" x14ac:dyDescent="0.3">
      <c r="A10" s="95" t="s">
        <v>413</v>
      </c>
      <c r="B10" s="132">
        <v>2237</v>
      </c>
      <c r="C10" s="132">
        <v>2774</v>
      </c>
      <c r="D10" s="527">
        <v>0.24005364327223955</v>
      </c>
    </row>
    <row r="11" spans="1:4" s="35" customFormat="1" ht="13" customHeight="1" x14ac:dyDescent="0.3">
      <c r="A11" s="84" t="s">
        <v>185</v>
      </c>
      <c r="B11" s="127">
        <v>28817</v>
      </c>
      <c r="C11" s="127">
        <v>31843</v>
      </c>
      <c r="D11" s="128">
        <v>0.10500746087378987</v>
      </c>
    </row>
    <row r="12" spans="1:4" s="35" customFormat="1" ht="13" customHeight="1" x14ac:dyDescent="0.3">
      <c r="A12" s="80" t="s">
        <v>186</v>
      </c>
      <c r="B12" s="133"/>
      <c r="C12" s="133"/>
      <c r="D12" s="134"/>
    </row>
    <row r="13" spans="1:4" s="35" customFormat="1" ht="13" customHeight="1" x14ac:dyDescent="0.3">
      <c r="A13" s="135" t="s">
        <v>187</v>
      </c>
      <c r="B13" s="127">
        <v>165906</v>
      </c>
      <c r="C13" s="127">
        <v>155773</v>
      </c>
      <c r="D13" s="128">
        <v>-6.1076754306655601E-2</v>
      </c>
    </row>
    <row r="14" spans="1:4" s="35" customFormat="1" ht="13" customHeight="1" x14ac:dyDescent="0.3">
      <c r="A14" s="135" t="s">
        <v>188</v>
      </c>
      <c r="B14" s="127">
        <v>4569</v>
      </c>
      <c r="C14" s="127">
        <v>5421</v>
      </c>
      <c r="D14" s="128">
        <v>0.18647406434668423</v>
      </c>
    </row>
    <row r="15" spans="1:4" s="35" customFormat="1" ht="13" customHeight="1" x14ac:dyDescent="0.3">
      <c r="A15" s="95" t="s">
        <v>189</v>
      </c>
      <c r="B15" s="127">
        <v>15043</v>
      </c>
      <c r="C15" s="127">
        <v>15501</v>
      </c>
      <c r="D15" s="128">
        <v>3.0446054643355813E-2</v>
      </c>
    </row>
    <row r="16" spans="1:4" s="35" customFormat="1" ht="13" customHeight="1" x14ac:dyDescent="0.3">
      <c r="A16" s="94" t="s">
        <v>190</v>
      </c>
      <c r="B16" s="127">
        <v>618</v>
      </c>
      <c r="C16" s="127">
        <v>408</v>
      </c>
      <c r="D16" s="128">
        <v>-0.33980582524271841</v>
      </c>
    </row>
    <row r="17" spans="1:6" s="35" customFormat="1" ht="13" customHeight="1" x14ac:dyDescent="0.3">
      <c r="A17" s="95" t="s">
        <v>149</v>
      </c>
      <c r="B17" s="132">
        <v>1650</v>
      </c>
      <c r="C17" s="136">
        <v>788</v>
      </c>
      <c r="D17" s="527">
        <v>-0.52242424242424246</v>
      </c>
    </row>
    <row r="18" spans="1:6" s="35" customFormat="1" ht="13" customHeight="1" x14ac:dyDescent="0.3">
      <c r="A18" s="86" t="s">
        <v>191</v>
      </c>
      <c r="B18" s="127">
        <v>187786</v>
      </c>
      <c r="C18" s="127">
        <v>177891</v>
      </c>
      <c r="D18" s="128">
        <v>-5.2692959006528706E-2</v>
      </c>
    </row>
    <row r="19" spans="1:6" ht="13" customHeight="1" x14ac:dyDescent="0.3">
      <c r="A19" s="80" t="s">
        <v>414</v>
      </c>
      <c r="B19" s="137"/>
      <c r="C19" s="137"/>
      <c r="D19" s="138"/>
    </row>
    <row r="20" spans="1:6" ht="13" customHeight="1" x14ac:dyDescent="0.3">
      <c r="A20" s="95" t="s">
        <v>222</v>
      </c>
      <c r="B20" s="139">
        <v>0.13452547048235758</v>
      </c>
      <c r="C20" s="139">
        <v>0.15202567864591238</v>
      </c>
      <c r="D20" s="140" t="s">
        <v>475</v>
      </c>
      <c r="F20" s="298"/>
    </row>
    <row r="21" spans="1:6" ht="13" customHeight="1" x14ac:dyDescent="0.3">
      <c r="A21" s="95" t="s">
        <v>223</v>
      </c>
      <c r="B21" s="139">
        <v>0.14154409806907864</v>
      </c>
      <c r="C21" s="139">
        <v>0.16340905385882365</v>
      </c>
      <c r="D21" s="140" t="s">
        <v>476</v>
      </c>
    </row>
    <row r="22" spans="1:6" ht="13" customHeight="1" x14ac:dyDescent="0.3">
      <c r="A22" s="141" t="s">
        <v>224</v>
      </c>
      <c r="B22" s="142">
        <v>0.15345659420830093</v>
      </c>
      <c r="C22" s="142">
        <v>0.17900287254554756</v>
      </c>
      <c r="D22" s="143" t="s">
        <v>477</v>
      </c>
    </row>
    <row r="23" spans="1:6" ht="13" customHeight="1" x14ac:dyDescent="0.3">
      <c r="A23" s="1" t="s">
        <v>17</v>
      </c>
      <c r="B23" s="1"/>
      <c r="C23" s="1"/>
      <c r="D23" s="1"/>
      <c r="E23" s="1"/>
      <c r="F23" s="1"/>
    </row>
    <row r="24" spans="1:6" ht="13" customHeight="1" x14ac:dyDescent="0.3">
      <c r="A24" s="541" t="s">
        <v>330</v>
      </c>
      <c r="B24" s="541"/>
      <c r="C24" s="541"/>
      <c r="D24" s="541"/>
      <c r="E24" s="541"/>
      <c r="F24" s="541"/>
    </row>
    <row r="25" spans="1:6" ht="13" customHeight="1" x14ac:dyDescent="0.3">
      <c r="A25" s="563" t="s">
        <v>212</v>
      </c>
      <c r="B25" s="563"/>
      <c r="C25" s="563"/>
      <c r="D25" s="1"/>
      <c r="E25" s="1"/>
      <c r="F25" s="1"/>
    </row>
    <row r="26" spans="1:6" ht="13" customHeight="1" x14ac:dyDescent="0.3">
      <c r="A26" s="563" t="s">
        <v>213</v>
      </c>
      <c r="B26" s="563"/>
      <c r="C26" s="563"/>
      <c r="D26" s="1"/>
      <c r="E26" s="1"/>
      <c r="F26" s="1"/>
    </row>
  </sheetData>
  <mergeCells count="4">
    <mergeCell ref="A26:C26"/>
    <mergeCell ref="A25:C25"/>
    <mergeCell ref="A24:F24"/>
    <mergeCell ref="A2:D2"/>
  </mergeCells>
  <hyperlinks>
    <hyperlink ref="A2:C2" location="Índice!A1" display="Tabela 55 - Adequação dos fundos próprios, a 31 de dezembro (2016-2017)"/>
  </hyperlinks>
  <pageMargins left="0.70866141732283472" right="0.70866141732283472" top="0.74803149606299213" bottom="0.74803149606299213" header="0.31496062992125984" footer="0.31496062992125984"/>
  <pageSetup paperSize="9" scale="79" orientation="portrait" verticalDpi="36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workbookViewId="0">
      <selection activeCell="E16" sqref="E16"/>
    </sheetView>
  </sheetViews>
  <sheetFormatPr defaultRowHeight="14.5" x14ac:dyDescent="0.35"/>
  <cols>
    <col min="1" max="1" width="50.7265625" customWidth="1"/>
    <col min="2" max="2" width="10.7265625" customWidth="1"/>
  </cols>
  <sheetData>
    <row r="1" spans="1:5" s="34" customFormat="1" ht="13" customHeight="1" x14ac:dyDescent="0.3"/>
    <row r="2" spans="1:5" s="34" customFormat="1" ht="13" customHeight="1" x14ac:dyDescent="0.3">
      <c r="A2" s="547" t="s">
        <v>507</v>
      </c>
      <c r="B2" s="547"/>
      <c r="C2" s="547"/>
      <c r="D2" s="547"/>
      <c r="E2" s="547"/>
    </row>
    <row r="3" spans="1:5" s="34" customFormat="1" ht="13" customHeight="1" x14ac:dyDescent="0.3"/>
    <row r="4" spans="1:5" s="34" customFormat="1" ht="13" customHeight="1" x14ac:dyDescent="0.3">
      <c r="A4" s="11"/>
      <c r="B4" s="508">
        <v>2018</v>
      </c>
      <c r="C4" s="508">
        <v>2019</v>
      </c>
      <c r="D4" s="586" t="s">
        <v>42</v>
      </c>
      <c r="E4" s="587"/>
    </row>
    <row r="5" spans="1:5" s="34" customFormat="1" ht="13" customHeight="1" x14ac:dyDescent="0.3">
      <c r="A5" s="145"/>
      <c r="B5" s="76" t="s">
        <v>146</v>
      </c>
      <c r="C5" s="76" t="s">
        <v>146</v>
      </c>
      <c r="D5" s="76" t="s">
        <v>146</v>
      </c>
      <c r="E5" s="77" t="s">
        <v>73</v>
      </c>
    </row>
    <row r="6" spans="1:5" s="34" customFormat="1" ht="13" customHeight="1" x14ac:dyDescent="0.3">
      <c r="A6" s="146" t="s">
        <v>415</v>
      </c>
      <c r="B6" s="147"/>
      <c r="C6" s="147"/>
      <c r="D6" s="147"/>
      <c r="E6" s="148"/>
    </row>
    <row r="7" spans="1:5" s="34" customFormat="1" ht="13" customHeight="1" x14ac:dyDescent="0.3">
      <c r="A7" s="64" t="s">
        <v>21</v>
      </c>
      <c r="B7" s="149">
        <v>3857</v>
      </c>
      <c r="C7" s="149">
        <v>3914</v>
      </c>
      <c r="D7" s="149">
        <f>+C7-B7</f>
        <v>57</v>
      </c>
      <c r="E7" s="154">
        <f>+C7/B7-1</f>
        <v>1.4778325123152802E-2</v>
      </c>
    </row>
    <row r="8" spans="1:5" s="34" customFormat="1" ht="13" customHeight="1" x14ac:dyDescent="0.3">
      <c r="A8" s="146" t="s">
        <v>203</v>
      </c>
      <c r="B8" s="15"/>
      <c r="C8" s="15"/>
      <c r="D8" s="15"/>
      <c r="E8" s="16"/>
    </row>
    <row r="9" spans="1:5" s="34" customFormat="1" ht="13" customHeight="1" x14ac:dyDescent="0.3">
      <c r="A9" s="64" t="s">
        <v>21</v>
      </c>
      <c r="B9" s="53">
        <v>7152</v>
      </c>
      <c r="C9" s="53">
        <v>6808</v>
      </c>
      <c r="D9" s="149">
        <f>+C9-B9</f>
        <v>-344</v>
      </c>
      <c r="E9" s="154">
        <f>+C9/B9-1</f>
        <v>-4.8098434004474222E-2</v>
      </c>
    </row>
    <row r="10" spans="1:5" s="34" customFormat="1" ht="13" customHeight="1" x14ac:dyDescent="0.3">
      <c r="A10" s="151" t="s">
        <v>225</v>
      </c>
      <c r="B10" s="15"/>
      <c r="C10" s="15"/>
      <c r="D10" s="15"/>
      <c r="E10" s="16"/>
    </row>
    <row r="11" spans="1:5" s="34" customFormat="1" ht="13" customHeight="1" x14ac:dyDescent="0.3">
      <c r="A11" s="152" t="s">
        <v>6</v>
      </c>
      <c r="B11" s="153">
        <f>+B7/B9</f>
        <v>0.53928970917225949</v>
      </c>
      <c r="C11" s="153">
        <f>+C7/C9</f>
        <v>0.57491186839012931</v>
      </c>
      <c r="D11" s="155">
        <v>0</v>
      </c>
      <c r="E11" s="143">
        <f>+C11-B11</f>
        <v>3.562215921786982E-2</v>
      </c>
    </row>
    <row r="12" spans="1:5" ht="13" customHeight="1" x14ac:dyDescent="0.35">
      <c r="A12" s="1" t="s">
        <v>17</v>
      </c>
      <c r="B12" s="1"/>
    </row>
    <row r="13" spans="1:5" ht="13" customHeight="1" x14ac:dyDescent="0.35">
      <c r="A13" s="541" t="s">
        <v>327</v>
      </c>
      <c r="B13" s="541"/>
      <c r="C13" s="541"/>
      <c r="D13" s="541"/>
      <c r="E13" s="541"/>
    </row>
    <row r="14" spans="1:5" x14ac:dyDescent="0.35">
      <c r="A14" s="1"/>
      <c r="B14" s="1"/>
    </row>
    <row r="15" spans="1:5" x14ac:dyDescent="0.35">
      <c r="A15" s="585"/>
      <c r="B15" s="585"/>
    </row>
  </sheetData>
  <mergeCells count="4">
    <mergeCell ref="A15:B15"/>
    <mergeCell ref="A13:E13"/>
    <mergeCell ref="D4:E4"/>
    <mergeCell ref="A2:E2"/>
  </mergeCells>
  <hyperlinks>
    <hyperlink ref="A2:B2" location="Índice!A1" display="Tabela 41 - Composição e evolução da estrutura de capitais próprios, a 31 de dezembro (2014-2017)"/>
  </hyperlinks>
  <pageMargins left="0.70866141732283472" right="0.70866141732283472" top="0.74803149606299213" bottom="0.74803149606299213" header="0.31496062992125984" footer="0.31496062992125984"/>
  <pageSetup paperSize="9" scale="79" orientation="portrait" verticalDpi="36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showGridLines="0" workbookViewId="0">
      <selection activeCell="A3" sqref="A3"/>
    </sheetView>
  </sheetViews>
  <sheetFormatPr defaultColWidth="9.1796875" defaultRowHeight="14.5" x14ac:dyDescent="0.35"/>
  <cols>
    <col min="1" max="1" width="57" style="2" customWidth="1"/>
    <col min="2" max="3" width="14.1796875" style="2" bestFit="1" customWidth="1"/>
    <col min="4" max="16384" width="9.1796875" style="2"/>
  </cols>
  <sheetData>
    <row r="1" spans="1:3" ht="13" customHeight="1" x14ac:dyDescent="0.35"/>
    <row r="2" spans="1:3" s="34" customFormat="1" ht="13" customHeight="1" x14ac:dyDescent="0.3">
      <c r="A2" s="547" t="s">
        <v>508</v>
      </c>
      <c r="B2" s="547"/>
      <c r="C2" s="547"/>
    </row>
    <row r="3" spans="1:3" s="34" customFormat="1" ht="13" customHeight="1" x14ac:dyDescent="0.3"/>
    <row r="4" spans="1:3" s="34" customFormat="1" ht="13" customHeight="1" x14ac:dyDescent="0.3">
      <c r="A4" s="11"/>
      <c r="B4" s="156">
        <v>2018</v>
      </c>
      <c r="C4" s="144">
        <v>2019</v>
      </c>
    </row>
    <row r="5" spans="1:3" s="157" customFormat="1" ht="13" customHeight="1" x14ac:dyDescent="0.3">
      <c r="A5" s="588" t="s">
        <v>192</v>
      </c>
      <c r="B5" s="589"/>
      <c r="C5" s="589"/>
    </row>
    <row r="6" spans="1:3" s="34" customFormat="1" ht="13" customHeight="1" x14ac:dyDescent="0.3">
      <c r="A6" s="158" t="s">
        <v>416</v>
      </c>
      <c r="B6" s="159"/>
      <c r="C6" s="160"/>
    </row>
    <row r="7" spans="1:3" s="34" customFormat="1" ht="13" customHeight="1" x14ac:dyDescent="0.3">
      <c r="A7" s="64" t="s">
        <v>6</v>
      </c>
      <c r="B7" s="161">
        <v>46611</v>
      </c>
      <c r="C7" s="162">
        <v>46549</v>
      </c>
    </row>
    <row r="8" spans="1:3" s="34" customFormat="1" ht="13" customHeight="1" x14ac:dyDescent="0.3">
      <c r="A8" s="64" t="s">
        <v>227</v>
      </c>
      <c r="B8" s="149">
        <v>0</v>
      </c>
      <c r="C8" s="170">
        <v>-1.3301581171826227E-3</v>
      </c>
    </row>
    <row r="9" spans="1:3" s="34" customFormat="1" ht="13" customHeight="1" x14ac:dyDescent="0.3">
      <c r="A9" s="146" t="s">
        <v>193</v>
      </c>
      <c r="B9" s="163"/>
      <c r="C9" s="164"/>
    </row>
    <row r="10" spans="1:3" s="34" customFormat="1" ht="13" customHeight="1" x14ac:dyDescent="0.3">
      <c r="A10" s="64" t="s">
        <v>199</v>
      </c>
      <c r="B10" s="161">
        <v>220</v>
      </c>
      <c r="C10" s="162">
        <v>221</v>
      </c>
    </row>
    <row r="11" spans="1:3" s="34" customFormat="1" ht="13" customHeight="1" x14ac:dyDescent="0.3">
      <c r="A11" s="64" t="s">
        <v>227</v>
      </c>
      <c r="B11" s="149">
        <v>0</v>
      </c>
      <c r="C11" s="170">
        <v>4.5454545454546302E-3</v>
      </c>
    </row>
    <row r="12" spans="1:3" s="34" customFormat="1" ht="13" customHeight="1" x14ac:dyDescent="0.3">
      <c r="A12" s="146" t="s">
        <v>417</v>
      </c>
      <c r="B12" s="163"/>
      <c r="C12" s="164"/>
    </row>
    <row r="13" spans="1:3" s="34" customFormat="1" ht="13" customHeight="1" x14ac:dyDescent="0.3">
      <c r="A13" s="64" t="s">
        <v>200</v>
      </c>
      <c r="B13" s="165">
        <v>7048</v>
      </c>
      <c r="C13" s="166">
        <v>7086</v>
      </c>
    </row>
    <row r="14" spans="1:3" s="34" customFormat="1" ht="13" customHeight="1" x14ac:dyDescent="0.3">
      <c r="A14" s="64" t="s">
        <v>227</v>
      </c>
      <c r="B14" s="149">
        <v>0</v>
      </c>
      <c r="C14" s="170">
        <v>5.3916004540295326E-3</v>
      </c>
    </row>
    <row r="15" spans="1:3" s="34" customFormat="1" ht="13" customHeight="1" x14ac:dyDescent="0.3">
      <c r="A15" s="146" t="s">
        <v>418</v>
      </c>
      <c r="B15" s="163"/>
      <c r="C15" s="164"/>
    </row>
    <row r="16" spans="1:3" s="34" customFormat="1" ht="13" customHeight="1" x14ac:dyDescent="0.3">
      <c r="A16" s="64" t="s">
        <v>200</v>
      </c>
      <c r="B16" s="161">
        <v>48</v>
      </c>
      <c r="C16" s="162">
        <v>49</v>
      </c>
    </row>
    <row r="17" spans="1:3" s="34" customFormat="1" ht="13" customHeight="1" x14ac:dyDescent="0.3">
      <c r="A17" s="64" t="s">
        <v>227</v>
      </c>
      <c r="B17" s="149">
        <v>0</v>
      </c>
      <c r="C17" s="170">
        <v>2.0833333333333259E-2</v>
      </c>
    </row>
    <row r="18" spans="1:3" s="34" customFormat="1" ht="13" customHeight="1" x14ac:dyDescent="0.3">
      <c r="A18" s="146" t="s">
        <v>194</v>
      </c>
      <c r="B18" s="163"/>
      <c r="C18" s="164"/>
    </row>
    <row r="19" spans="1:3" s="34" customFormat="1" ht="13" customHeight="1" x14ac:dyDescent="0.3">
      <c r="A19" s="64" t="s">
        <v>200</v>
      </c>
      <c r="B19" s="161">
        <v>153</v>
      </c>
      <c r="C19" s="162">
        <v>146</v>
      </c>
    </row>
    <row r="20" spans="1:3" s="34" customFormat="1" ht="13" customHeight="1" x14ac:dyDescent="0.3">
      <c r="A20" s="64" t="s">
        <v>227</v>
      </c>
      <c r="B20" s="149">
        <v>0</v>
      </c>
      <c r="C20" s="170">
        <v>-4.5751633986928053E-2</v>
      </c>
    </row>
    <row r="21" spans="1:3" s="34" customFormat="1" ht="13" customHeight="1" x14ac:dyDescent="0.3">
      <c r="A21" s="590" t="s">
        <v>195</v>
      </c>
      <c r="B21" s="591"/>
      <c r="C21" s="591"/>
    </row>
    <row r="22" spans="1:3" s="34" customFormat="1" ht="13" customHeight="1" x14ac:dyDescent="0.3">
      <c r="A22" s="158" t="s">
        <v>419</v>
      </c>
      <c r="B22" s="159"/>
      <c r="C22" s="160"/>
    </row>
    <row r="23" spans="1:3" s="34" customFormat="1" ht="13" customHeight="1" x14ac:dyDescent="0.3">
      <c r="A23" s="64" t="s">
        <v>6</v>
      </c>
      <c r="B23" s="161">
        <v>4166</v>
      </c>
      <c r="C23" s="162">
        <v>4052</v>
      </c>
    </row>
    <row r="24" spans="1:3" s="34" customFormat="1" ht="13" customHeight="1" x14ac:dyDescent="0.3">
      <c r="A24" s="64" t="s">
        <v>227</v>
      </c>
      <c r="B24" s="149">
        <v>0</v>
      </c>
      <c r="C24" s="170">
        <v>-2.7364378300528069E-2</v>
      </c>
    </row>
    <row r="25" spans="1:3" s="34" customFormat="1" ht="13" customHeight="1" x14ac:dyDescent="0.3">
      <c r="A25" s="146" t="s">
        <v>196</v>
      </c>
      <c r="B25" s="163"/>
      <c r="C25" s="164"/>
    </row>
    <row r="26" spans="1:3" s="34" customFormat="1" ht="13" customHeight="1" x14ac:dyDescent="0.3">
      <c r="A26" s="64" t="s">
        <v>199</v>
      </c>
      <c r="B26" s="161">
        <v>2467</v>
      </c>
      <c r="C26" s="162">
        <v>2541</v>
      </c>
    </row>
    <row r="27" spans="1:3" s="34" customFormat="1" ht="13" customHeight="1" x14ac:dyDescent="0.3">
      <c r="A27" s="64" t="s">
        <v>227</v>
      </c>
      <c r="B27" s="149">
        <v>0</v>
      </c>
      <c r="C27" s="170">
        <v>2.9995946493717174E-2</v>
      </c>
    </row>
    <row r="28" spans="1:3" s="34" customFormat="1" ht="13" customHeight="1" x14ac:dyDescent="0.3">
      <c r="A28" s="146" t="s">
        <v>197</v>
      </c>
      <c r="B28" s="163"/>
      <c r="C28" s="164"/>
    </row>
    <row r="29" spans="1:3" s="34" customFormat="1" ht="13" customHeight="1" x14ac:dyDescent="0.3">
      <c r="A29" s="64" t="s">
        <v>201</v>
      </c>
      <c r="B29" s="167">
        <v>11.19</v>
      </c>
      <c r="C29" s="168">
        <v>11.49</v>
      </c>
    </row>
    <row r="30" spans="1:3" s="34" customFormat="1" ht="13" customHeight="1" x14ac:dyDescent="0.3">
      <c r="A30" s="64" t="s">
        <v>227</v>
      </c>
      <c r="B30" s="149">
        <v>0</v>
      </c>
      <c r="C30" s="170">
        <v>2.6809651474530849E-2</v>
      </c>
    </row>
    <row r="31" spans="1:3" s="34" customFormat="1" ht="13" customHeight="1" x14ac:dyDescent="0.3">
      <c r="A31" s="146" t="s">
        <v>420</v>
      </c>
      <c r="B31" s="163"/>
      <c r="C31" s="164"/>
    </row>
    <row r="32" spans="1:3" s="34" customFormat="1" ht="13" customHeight="1" x14ac:dyDescent="0.3">
      <c r="A32" s="64" t="s">
        <v>200</v>
      </c>
      <c r="B32" s="161">
        <v>78856</v>
      </c>
      <c r="C32" s="162">
        <v>81403</v>
      </c>
    </row>
    <row r="33" spans="1:5" s="34" customFormat="1" ht="13" customHeight="1" x14ac:dyDescent="0.3">
      <c r="A33" s="64" t="s">
        <v>227</v>
      </c>
      <c r="B33" s="149">
        <v>0</v>
      </c>
      <c r="C33" s="170">
        <v>3.22993811504515E-2</v>
      </c>
    </row>
    <row r="34" spans="1:5" s="34" customFormat="1" ht="13" customHeight="1" x14ac:dyDescent="0.3">
      <c r="A34" s="146" t="s">
        <v>198</v>
      </c>
      <c r="B34" s="163"/>
      <c r="C34" s="164"/>
    </row>
    <row r="35" spans="1:5" s="34" customFormat="1" ht="13" customHeight="1" x14ac:dyDescent="0.3">
      <c r="A35" s="64" t="s">
        <v>200</v>
      </c>
      <c r="B35" s="161">
        <v>1717</v>
      </c>
      <c r="C35" s="162">
        <v>1680</v>
      </c>
    </row>
    <row r="36" spans="1:5" s="34" customFormat="1" ht="13" customHeight="1" x14ac:dyDescent="0.3">
      <c r="A36" s="152" t="s">
        <v>227</v>
      </c>
      <c r="B36" s="155">
        <v>0</v>
      </c>
      <c r="C36" s="171">
        <v>-2.1549213744903928E-2</v>
      </c>
    </row>
    <row r="37" spans="1:5" s="1" customFormat="1" ht="13" customHeight="1" x14ac:dyDescent="0.25">
      <c r="A37" s="1" t="s">
        <v>17</v>
      </c>
    </row>
    <row r="38" spans="1:5" s="1" customFormat="1" ht="13" customHeight="1" x14ac:dyDescent="0.25">
      <c r="A38" s="541" t="s">
        <v>327</v>
      </c>
      <c r="B38" s="541"/>
      <c r="C38" s="541"/>
      <c r="D38" s="541"/>
      <c r="E38" s="541"/>
    </row>
    <row r="39" spans="1:5" s="1" customFormat="1" ht="13" customHeight="1" x14ac:dyDescent="0.25">
      <c r="A39" s="563" t="s">
        <v>421</v>
      </c>
      <c r="B39" s="563"/>
      <c r="C39" s="563"/>
    </row>
    <row r="40" spans="1:5" s="1" customFormat="1" ht="13" customHeight="1" x14ac:dyDescent="0.25">
      <c r="A40" s="585" t="s">
        <v>214</v>
      </c>
      <c r="B40" s="585"/>
    </row>
    <row r="41" spans="1:5" s="1" customFormat="1" ht="13" customHeight="1" x14ac:dyDescent="0.25">
      <c r="A41" s="541" t="s">
        <v>237</v>
      </c>
      <c r="B41" s="541"/>
    </row>
  </sheetData>
  <mergeCells count="7">
    <mergeCell ref="A41:B41"/>
    <mergeCell ref="A40:B40"/>
    <mergeCell ref="A38:E38"/>
    <mergeCell ref="A2:C2"/>
    <mergeCell ref="A5:C5"/>
    <mergeCell ref="A21:C21"/>
    <mergeCell ref="A39:C39"/>
  </mergeCells>
  <hyperlinks>
    <hyperlink ref="A2:B2" location="Índice!A1" display="Tabela 56 - Outros Indicadores de Eficiência, a 31 de dezembro (2014-2017)"/>
  </hyperlinks>
  <pageMargins left="0.70866141732283472" right="0.70866141732283472" top="0.74803149606299213" bottom="0.74803149606299213" header="0.31496062992125984" footer="0.31496062992125984"/>
  <pageSetup paperSize="9" scale="84" orientation="portrait" verticalDpi="36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showGridLines="0" workbookViewId="0">
      <selection activeCell="A3" sqref="A3"/>
    </sheetView>
  </sheetViews>
  <sheetFormatPr defaultColWidth="9.1796875" defaultRowHeight="14.5" x14ac:dyDescent="0.35"/>
  <cols>
    <col min="1" max="1" width="65.54296875" style="2" customWidth="1"/>
    <col min="2" max="3" width="14.26953125" style="2" customWidth="1"/>
    <col min="4" max="5" width="14.26953125" customWidth="1"/>
    <col min="6" max="16384" width="9.1796875" style="2"/>
  </cols>
  <sheetData>
    <row r="1" spans="1:5" s="34" customFormat="1" ht="13" customHeight="1" x14ac:dyDescent="0.3"/>
    <row r="2" spans="1:5" s="34" customFormat="1" ht="13" customHeight="1" x14ac:dyDescent="0.3">
      <c r="A2" s="547" t="s">
        <v>509</v>
      </c>
      <c r="B2" s="547"/>
      <c r="C2" s="547"/>
      <c r="D2" s="547"/>
      <c r="E2" s="547"/>
    </row>
    <row r="3" spans="1:5" s="34" customFormat="1" ht="13" customHeight="1" x14ac:dyDescent="0.3"/>
    <row r="4" spans="1:5" s="34" customFormat="1" ht="13" customHeight="1" x14ac:dyDescent="0.3">
      <c r="A4" s="11"/>
      <c r="B4" s="508">
        <v>2018</v>
      </c>
      <c r="C4" s="508">
        <v>2019</v>
      </c>
      <c r="D4" s="581" t="s">
        <v>42</v>
      </c>
      <c r="E4" s="582"/>
    </row>
    <row r="5" spans="1:5" s="34" customFormat="1" ht="13" customHeight="1" x14ac:dyDescent="0.3">
      <c r="A5" s="145"/>
      <c r="B5" s="76" t="s">
        <v>146</v>
      </c>
      <c r="C5" s="76" t="s">
        <v>146</v>
      </c>
      <c r="D5" s="76" t="s">
        <v>146</v>
      </c>
      <c r="E5" s="77" t="s">
        <v>73</v>
      </c>
    </row>
    <row r="6" spans="1:5" s="34" customFormat="1" ht="13" customHeight="1" x14ac:dyDescent="0.3">
      <c r="A6" s="146" t="s">
        <v>23</v>
      </c>
      <c r="B6" s="147"/>
      <c r="C6" s="147"/>
      <c r="D6" s="147"/>
      <c r="E6" s="148"/>
    </row>
    <row r="7" spans="1:5" s="34" customFormat="1" ht="13" customHeight="1" x14ac:dyDescent="0.3">
      <c r="A7" s="64" t="s">
        <v>21</v>
      </c>
      <c r="B7" s="161">
        <v>48445</v>
      </c>
      <c r="C7" s="161">
        <v>46057</v>
      </c>
      <c r="D7" s="149">
        <f>+C7-B7</f>
        <v>-2388</v>
      </c>
      <c r="E7" s="154">
        <f>+C7/B7-1</f>
        <v>-4.9293012694808569E-2</v>
      </c>
    </row>
    <row r="8" spans="1:5" s="34" customFormat="1" ht="13" customHeight="1" x14ac:dyDescent="0.3">
      <c r="A8" s="172" t="s">
        <v>228</v>
      </c>
      <c r="B8" s="173">
        <v>0.184</v>
      </c>
      <c r="C8" s="173">
        <v>0.17199999999999999</v>
      </c>
      <c r="D8" s="155">
        <v>0</v>
      </c>
      <c r="E8" s="179">
        <v>0</v>
      </c>
    </row>
    <row r="9" spans="1:5" ht="13" customHeight="1" x14ac:dyDescent="0.35">
      <c r="A9" s="1" t="s">
        <v>17</v>
      </c>
    </row>
    <row r="10" spans="1:5" ht="13" customHeight="1" x14ac:dyDescent="0.35">
      <c r="A10" s="1" t="s">
        <v>331</v>
      </c>
    </row>
  </sheetData>
  <mergeCells count="2">
    <mergeCell ref="D4:E4"/>
    <mergeCell ref="A2:E2"/>
  </mergeCells>
  <hyperlinks>
    <hyperlink ref="A2:D2" location="Índice!A1" display="Tabela 57 - Evolução do balanço consolidado relativo à atividade internacional, a 31 de dezembro (2014-2017)"/>
  </hyperlinks>
  <pageMargins left="0.70866141732283472" right="0.70866141732283472" top="0.74803149606299213" bottom="0.74803149606299213" header="0.31496062992125984" footer="0.31496062992125984"/>
  <pageSetup paperSize="9" scale="75" orientation="portrait" verticalDpi="36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workbookViewId="0"/>
  </sheetViews>
  <sheetFormatPr defaultColWidth="9.1796875" defaultRowHeight="14.5" x14ac:dyDescent="0.35"/>
  <cols>
    <col min="1" max="1" width="65.54296875" style="2" customWidth="1"/>
    <col min="2" max="5" width="14.26953125" style="2" customWidth="1"/>
    <col min="6" max="16384" width="9.1796875" style="2"/>
  </cols>
  <sheetData>
    <row r="1" spans="1:6" s="34" customFormat="1" ht="13" customHeight="1" x14ac:dyDescent="0.3"/>
    <row r="2" spans="1:6" s="98" customFormat="1" ht="13" customHeight="1" x14ac:dyDescent="0.3">
      <c r="A2" s="547" t="s">
        <v>510</v>
      </c>
      <c r="B2" s="547"/>
      <c r="C2" s="547"/>
      <c r="D2" s="547"/>
      <c r="E2" s="547"/>
      <c r="F2" s="57"/>
    </row>
    <row r="3" spans="1:6" s="34" customFormat="1" ht="13" customHeight="1" x14ac:dyDescent="0.3"/>
    <row r="4" spans="1:6" s="34" customFormat="1" ht="13" customHeight="1" x14ac:dyDescent="0.3">
      <c r="A4" s="11"/>
      <c r="B4" s="508">
        <v>2018</v>
      </c>
      <c r="C4" s="508">
        <v>2019</v>
      </c>
      <c r="D4" s="581" t="s">
        <v>42</v>
      </c>
      <c r="E4" s="582"/>
    </row>
    <row r="5" spans="1:6" s="34" customFormat="1" ht="13" customHeight="1" x14ac:dyDescent="0.3">
      <c r="A5" s="11"/>
      <c r="B5" s="76" t="s">
        <v>146</v>
      </c>
      <c r="C5" s="76" t="s">
        <v>146</v>
      </c>
      <c r="D5" s="76" t="s">
        <v>146</v>
      </c>
      <c r="E5" s="77" t="s">
        <v>73</v>
      </c>
    </row>
    <row r="6" spans="1:6" s="34" customFormat="1" ht="13" customHeight="1" x14ac:dyDescent="0.3">
      <c r="A6" s="146" t="s">
        <v>202</v>
      </c>
      <c r="B6" s="147"/>
      <c r="C6" s="147"/>
      <c r="D6" s="147"/>
      <c r="E6" s="148"/>
    </row>
    <row r="7" spans="1:6" s="34" customFormat="1" ht="13" customHeight="1" x14ac:dyDescent="0.3">
      <c r="A7" s="64" t="s">
        <v>21</v>
      </c>
      <c r="B7" s="161">
        <v>1164</v>
      </c>
      <c r="C7" s="161">
        <v>1249</v>
      </c>
      <c r="D7" s="161">
        <f>+C7-B7</f>
        <v>85</v>
      </c>
      <c r="E7" s="174">
        <f>+C7/B7-1</f>
        <v>7.3024054982817832E-2</v>
      </c>
    </row>
    <row r="8" spans="1:6" s="34" customFormat="1" ht="13" customHeight="1" x14ac:dyDescent="0.3">
      <c r="A8" s="113" t="s">
        <v>231</v>
      </c>
      <c r="B8" s="175">
        <v>0.29699999999999999</v>
      </c>
      <c r="C8" s="175">
        <v>0.309</v>
      </c>
      <c r="D8" s="149">
        <v>0</v>
      </c>
      <c r="E8" s="150">
        <v>0</v>
      </c>
    </row>
    <row r="9" spans="1:6" s="34" customFormat="1" ht="13" customHeight="1" x14ac:dyDescent="0.3">
      <c r="A9" s="146" t="s">
        <v>203</v>
      </c>
      <c r="B9" s="176"/>
      <c r="C9" s="176"/>
      <c r="D9" s="176"/>
      <c r="E9" s="177"/>
    </row>
    <row r="10" spans="1:6" s="34" customFormat="1" ht="13" customHeight="1" x14ac:dyDescent="0.3">
      <c r="A10" s="64" t="s">
        <v>21</v>
      </c>
      <c r="B10" s="161">
        <v>1471</v>
      </c>
      <c r="C10" s="161">
        <v>1688</v>
      </c>
      <c r="D10" s="161">
        <v>1466</v>
      </c>
      <c r="E10" s="174">
        <f>+C10/B10-1</f>
        <v>0.14751869476546564</v>
      </c>
    </row>
    <row r="11" spans="1:6" s="34" customFormat="1" ht="13" customHeight="1" x14ac:dyDescent="0.3">
      <c r="A11" s="113" t="s">
        <v>232</v>
      </c>
      <c r="B11" s="175">
        <v>0.25700000000000001</v>
      </c>
      <c r="C11" s="175">
        <v>0.28899999999999998</v>
      </c>
      <c r="D11" s="149">
        <v>0</v>
      </c>
      <c r="E11" s="150">
        <v>0</v>
      </c>
    </row>
    <row r="12" spans="1:6" s="34" customFormat="1" ht="13" customHeight="1" x14ac:dyDescent="0.3">
      <c r="A12" s="146" t="s">
        <v>151</v>
      </c>
      <c r="B12" s="176"/>
      <c r="C12" s="176"/>
      <c r="D12" s="176"/>
      <c r="E12" s="177"/>
    </row>
    <row r="13" spans="1:6" s="34" customFormat="1" ht="13" customHeight="1" x14ac:dyDescent="0.3">
      <c r="A13" s="64" t="s">
        <v>21</v>
      </c>
      <c r="B13" s="161">
        <v>759</v>
      </c>
      <c r="C13" s="161">
        <v>846</v>
      </c>
      <c r="D13" s="161">
        <v>757</v>
      </c>
      <c r="E13" s="174">
        <f>+C13/B13-1</f>
        <v>0.11462450592885376</v>
      </c>
    </row>
    <row r="14" spans="1:6" s="34" customFormat="1" ht="13" customHeight="1" x14ac:dyDescent="0.3">
      <c r="A14" s="113" t="s">
        <v>233</v>
      </c>
      <c r="B14" s="175">
        <v>0.22</v>
      </c>
      <c r="C14" s="175">
        <v>0.24099999999999999</v>
      </c>
      <c r="D14" s="149">
        <v>0</v>
      </c>
      <c r="E14" s="150">
        <v>0</v>
      </c>
    </row>
    <row r="15" spans="1:6" s="34" customFormat="1" ht="13" customHeight="1" x14ac:dyDescent="0.3">
      <c r="A15" s="146" t="s">
        <v>204</v>
      </c>
      <c r="B15" s="176"/>
      <c r="C15" s="176"/>
      <c r="D15" s="176"/>
      <c r="E15" s="177"/>
    </row>
    <row r="16" spans="1:6" s="34" customFormat="1" ht="13" customHeight="1" x14ac:dyDescent="0.3">
      <c r="A16" s="64" t="s">
        <v>21</v>
      </c>
      <c r="B16" s="161">
        <v>222</v>
      </c>
      <c r="C16" s="161">
        <v>327</v>
      </c>
      <c r="D16" s="161">
        <v>222</v>
      </c>
      <c r="E16" s="174">
        <f>+C16/B16-1</f>
        <v>0.47297297297297303</v>
      </c>
    </row>
    <row r="17" spans="1:5" s="34" customFormat="1" ht="13" customHeight="1" x14ac:dyDescent="0.3">
      <c r="A17" s="113" t="s">
        <v>234</v>
      </c>
      <c r="B17" s="175">
        <v>0.154</v>
      </c>
      <c r="C17" s="175">
        <v>0.24</v>
      </c>
      <c r="D17" s="149">
        <v>0</v>
      </c>
      <c r="E17" s="150">
        <v>0</v>
      </c>
    </row>
    <row r="18" spans="1:5" s="34" customFormat="1" ht="13" customHeight="1" x14ac:dyDescent="0.3">
      <c r="A18" s="178" t="s">
        <v>159</v>
      </c>
      <c r="B18" s="176"/>
      <c r="C18" s="176"/>
      <c r="D18" s="176"/>
      <c r="E18" s="177"/>
    </row>
    <row r="19" spans="1:5" s="34" customFormat="1" ht="13" customHeight="1" x14ac:dyDescent="0.3">
      <c r="A19" s="64" t="s">
        <v>21</v>
      </c>
      <c r="B19" s="161">
        <v>-2</v>
      </c>
      <c r="C19" s="161">
        <v>-164</v>
      </c>
      <c r="D19" s="161">
        <v>311</v>
      </c>
      <c r="E19" s="174">
        <f>+C19/B19-1</f>
        <v>81</v>
      </c>
    </row>
    <row r="20" spans="1:5" s="34" customFormat="1" ht="13" customHeight="1" x14ac:dyDescent="0.3">
      <c r="A20" s="113" t="s">
        <v>235</v>
      </c>
      <c r="B20" s="175">
        <v>2E-3</v>
      </c>
      <c r="C20" s="175">
        <v>0.308</v>
      </c>
      <c r="D20" s="149">
        <v>0</v>
      </c>
      <c r="E20" s="150">
        <v>0</v>
      </c>
    </row>
    <row r="21" spans="1:5" s="34" customFormat="1" ht="13" customHeight="1" x14ac:dyDescent="0.3">
      <c r="A21" s="178" t="s">
        <v>453</v>
      </c>
      <c r="B21" s="176"/>
      <c r="C21" s="176"/>
      <c r="D21" s="176"/>
      <c r="E21" s="177"/>
    </row>
    <row r="22" spans="1:5" s="34" customFormat="1" ht="13" customHeight="1" x14ac:dyDescent="0.3">
      <c r="A22" s="64" t="s">
        <v>21</v>
      </c>
      <c r="B22" s="161">
        <v>488</v>
      </c>
      <c r="C22" s="161">
        <v>351</v>
      </c>
      <c r="D22" s="161">
        <v>798</v>
      </c>
      <c r="E22" s="174">
        <f>+C22/B22-1</f>
        <v>-0.28073770491803274</v>
      </c>
    </row>
    <row r="23" spans="1:5" s="34" customFormat="1" ht="13" customHeight="1" x14ac:dyDescent="0.3">
      <c r="A23" s="172" t="s">
        <v>422</v>
      </c>
      <c r="B23" s="173">
        <v>-4.7089999999999996</v>
      </c>
      <c r="C23" s="173">
        <v>0.81699999999999995</v>
      </c>
      <c r="D23" s="155">
        <v>0</v>
      </c>
      <c r="E23" s="179">
        <v>0</v>
      </c>
    </row>
    <row r="24" spans="1:5" s="1" customFormat="1" ht="13" customHeight="1" x14ac:dyDescent="0.25">
      <c r="A24" s="1" t="s">
        <v>17</v>
      </c>
    </row>
    <row r="25" spans="1:5" s="1" customFormat="1" ht="13" customHeight="1" x14ac:dyDescent="0.25">
      <c r="A25" s="1" t="s">
        <v>331</v>
      </c>
    </row>
    <row r="26" spans="1:5" s="1" customFormat="1" ht="13" customHeight="1" x14ac:dyDescent="0.25"/>
    <row r="27" spans="1:5" s="1" customFormat="1" ht="13" customHeight="1" x14ac:dyDescent="0.25"/>
    <row r="28" spans="1:5" ht="13" customHeight="1" x14ac:dyDescent="0.35">
      <c r="A28" s="592"/>
      <c r="B28" s="593"/>
      <c r="C28" s="593"/>
      <c r="D28" s="593"/>
      <c r="E28" s="593"/>
    </row>
    <row r="29" spans="1:5" ht="13" customHeight="1" x14ac:dyDescent="0.35">
      <c r="A29" s="594"/>
      <c r="B29" s="542"/>
      <c r="C29" s="542"/>
      <c r="D29" s="542"/>
      <c r="E29" s="542"/>
    </row>
    <row r="30" spans="1:5" ht="13" customHeight="1" x14ac:dyDescent="0.35"/>
    <row r="31" spans="1:5" ht="13" customHeight="1" x14ac:dyDescent="0.35"/>
  </sheetData>
  <mergeCells count="4">
    <mergeCell ref="A2:E2"/>
    <mergeCell ref="A28:E28"/>
    <mergeCell ref="A29:E29"/>
    <mergeCell ref="D4:E4"/>
  </mergeCells>
  <hyperlinks>
    <hyperlink ref="A2:E2" location="Índice!A1" display="Tabela 58 - Evolução da demonstração dos resultados consolidada relativa à atividade internacional (2014-2017)"/>
  </hyperlinks>
  <pageMargins left="0.70866141732283472" right="0.70866141732283472" top="0.74803149606299213" bottom="0.74803149606299213" header="0.31496062992125984" footer="0.31496062992125984"/>
  <pageSetup paperSize="9" scale="71" orientation="portrait" horizontalDpi="360" verticalDpi="36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2" sqref="N22"/>
    </sheetView>
  </sheetViews>
  <sheetFormatPr defaultRowHeight="14.5" x14ac:dyDescent="0.35"/>
  <sheetData/>
  <pageMargins left="0.7" right="0.7" top="0.75" bottom="0.75" header="0.3" footer="0.3"/>
  <pageSetup paperSize="9" orientation="portrait"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1:H17"/>
  <sheetViews>
    <sheetView showGridLines="0" workbookViewId="0">
      <selection activeCell="H9" sqref="H9"/>
    </sheetView>
  </sheetViews>
  <sheetFormatPr defaultColWidth="9.1796875" defaultRowHeight="14.5" x14ac:dyDescent="0.35"/>
  <cols>
    <col min="1" max="1" width="31" style="2" customWidth="1"/>
    <col min="2" max="6" width="10.7265625" style="2" customWidth="1"/>
    <col min="7" max="16384" width="9.1796875" style="2"/>
  </cols>
  <sheetData>
    <row r="1" spans="1:8" s="34" customFormat="1" ht="13" customHeight="1" x14ac:dyDescent="0.3"/>
    <row r="2" spans="1:8" s="34" customFormat="1" ht="13" customHeight="1" x14ac:dyDescent="0.3">
      <c r="A2" s="547" t="s">
        <v>339</v>
      </c>
      <c r="B2" s="547"/>
      <c r="C2" s="547"/>
      <c r="D2" s="547"/>
      <c r="E2" s="547"/>
      <c r="F2" s="547"/>
    </row>
    <row r="3" spans="1:8" s="34" customFormat="1" ht="13" customHeight="1" x14ac:dyDescent="0.3"/>
    <row r="4" spans="1:8" s="34" customFormat="1" ht="13" customHeight="1" x14ac:dyDescent="0.3">
      <c r="A4" s="314"/>
      <c r="B4" s="315">
        <v>2016</v>
      </c>
      <c r="C4" s="316">
        <v>2017</v>
      </c>
      <c r="D4" s="316">
        <v>2018</v>
      </c>
      <c r="E4" s="316">
        <v>2019</v>
      </c>
      <c r="F4" s="317" t="s">
        <v>12</v>
      </c>
    </row>
    <row r="5" spans="1:8" s="34" customFormat="1" ht="13" customHeight="1" x14ac:dyDescent="0.3">
      <c r="A5" s="318" t="s">
        <v>332</v>
      </c>
      <c r="B5" s="204"/>
      <c r="C5" s="206"/>
      <c r="D5" s="204"/>
      <c r="E5" s="204"/>
      <c r="F5" s="319"/>
    </row>
    <row r="6" spans="1:8" s="34" customFormat="1" ht="13" customHeight="1" x14ac:dyDescent="0.3">
      <c r="A6" s="320" t="s">
        <v>6</v>
      </c>
      <c r="B6" s="208">
        <v>47449</v>
      </c>
      <c r="C6" s="208">
        <v>46584</v>
      </c>
      <c r="D6" s="208">
        <v>46611</v>
      </c>
      <c r="E6" s="321">
        <v>46549</v>
      </c>
      <c r="F6" s="322" t="s">
        <v>0</v>
      </c>
      <c r="H6" s="595"/>
    </row>
    <row r="7" spans="1:8" s="34" customFormat="1" ht="13" customHeight="1" x14ac:dyDescent="0.3">
      <c r="A7" s="320" t="s">
        <v>227</v>
      </c>
      <c r="B7" s="323"/>
      <c r="C7" s="324">
        <f>+C6/B6-1</f>
        <v>-1.8230099685978662E-2</v>
      </c>
      <c r="D7" s="324">
        <f>+D6/C6-1</f>
        <v>5.7959814528585341E-4</v>
      </c>
      <c r="E7" s="324">
        <f>+E6/D6-1</f>
        <v>-1.3301581171826227E-3</v>
      </c>
      <c r="F7" s="325">
        <f>+AVERAGE(C7:E7)</f>
        <v>-6.3268865526251439E-3</v>
      </c>
    </row>
    <row r="8" spans="1:8" s="34" customFormat="1" ht="13" customHeight="1" x14ac:dyDescent="0.3">
      <c r="A8" s="318" t="s">
        <v>28</v>
      </c>
      <c r="B8" s="204"/>
      <c r="C8" s="204"/>
      <c r="D8" s="204"/>
      <c r="E8" s="204"/>
      <c r="F8" s="326"/>
    </row>
    <row r="9" spans="1:8" s="34" customFormat="1" ht="13" customHeight="1" x14ac:dyDescent="0.3">
      <c r="A9" s="320" t="s">
        <v>6</v>
      </c>
      <c r="B9" s="208">
        <v>45950</v>
      </c>
      <c r="C9" s="208">
        <v>45325</v>
      </c>
      <c r="D9" s="208">
        <v>45437</v>
      </c>
      <c r="E9" s="208">
        <v>45441</v>
      </c>
      <c r="F9" s="327" t="s">
        <v>0</v>
      </c>
      <c r="H9" s="595"/>
    </row>
    <row r="10" spans="1:8" s="34" customFormat="1" ht="13" customHeight="1" x14ac:dyDescent="0.3">
      <c r="A10" s="320" t="s">
        <v>227</v>
      </c>
      <c r="B10" s="323"/>
      <c r="C10" s="324">
        <f>+C9/B9-1</f>
        <v>-1.3601741022850944E-2</v>
      </c>
      <c r="D10" s="324">
        <f>+D9/C9-1</f>
        <v>2.4710424710425727E-3</v>
      </c>
      <c r="E10" s="324">
        <f>+E9/D9-1</f>
        <v>8.8033981116675264E-5</v>
      </c>
      <c r="F10" s="325">
        <f>+AVERAGE(C10:E10)</f>
        <v>-3.6808881902305655E-3</v>
      </c>
    </row>
    <row r="11" spans="1:8" s="34" customFormat="1" ht="13" customHeight="1" x14ac:dyDescent="0.3">
      <c r="A11" s="320" t="s">
        <v>145</v>
      </c>
      <c r="B11" s="324">
        <f>+B9/B6</f>
        <v>0.96840818563088793</v>
      </c>
      <c r="C11" s="324">
        <f>+C9/C6</f>
        <v>0.97297355315129663</v>
      </c>
      <c r="D11" s="324">
        <f>+D9/D6</f>
        <v>0.97481281242625129</v>
      </c>
      <c r="E11" s="324">
        <f>+E9/E6</f>
        <v>0.97619712560957272</v>
      </c>
      <c r="F11" s="327" t="s">
        <v>0</v>
      </c>
    </row>
    <row r="12" spans="1:8" s="34" customFormat="1" ht="13" customHeight="1" x14ac:dyDescent="0.3">
      <c r="A12" s="318" t="s">
        <v>29</v>
      </c>
      <c r="B12" s="204"/>
      <c r="C12" s="204"/>
      <c r="D12" s="204"/>
      <c r="E12" s="204"/>
      <c r="F12" s="326"/>
    </row>
    <row r="13" spans="1:8" s="34" customFormat="1" ht="13" customHeight="1" x14ac:dyDescent="0.3">
      <c r="A13" s="320" t="s">
        <v>6</v>
      </c>
      <c r="B13" s="208">
        <v>1499</v>
      </c>
      <c r="C13" s="208">
        <v>1259</v>
      </c>
      <c r="D13" s="208">
        <v>1174</v>
      </c>
      <c r="E13" s="321">
        <v>1108</v>
      </c>
      <c r="F13" s="327" t="s">
        <v>0</v>
      </c>
    </row>
    <row r="14" spans="1:8" s="34" customFormat="1" ht="13" customHeight="1" x14ac:dyDescent="0.3">
      <c r="A14" s="320" t="s">
        <v>227</v>
      </c>
      <c r="B14" s="323"/>
      <c r="C14" s="324">
        <f>+C13/B13-1</f>
        <v>-0.16010673782521678</v>
      </c>
      <c r="D14" s="324">
        <f>+D13/C13-1</f>
        <v>-6.7513899920571885E-2</v>
      </c>
      <c r="E14" s="324">
        <f>+E13/D13-1</f>
        <v>-5.6218057921635478E-2</v>
      </c>
      <c r="F14" s="325">
        <f>+AVERAGE(C14:E14)</f>
        <v>-9.4612898555808053E-2</v>
      </c>
    </row>
    <row r="15" spans="1:8" s="34" customFormat="1" ht="13" customHeight="1" x14ac:dyDescent="0.3">
      <c r="A15" s="328" t="s">
        <v>145</v>
      </c>
      <c r="B15" s="329">
        <f>+B13/B6</f>
        <v>3.1591814369112098E-2</v>
      </c>
      <c r="C15" s="329">
        <f>+C13/C6</f>
        <v>2.7026446848703419E-2</v>
      </c>
      <c r="D15" s="329">
        <f>+D13/D6</f>
        <v>2.5187187573748687E-2</v>
      </c>
      <c r="E15" s="329">
        <f>+E13/E6</f>
        <v>2.3802874390427293E-2</v>
      </c>
      <c r="F15" s="330" t="s">
        <v>0</v>
      </c>
    </row>
    <row r="16" spans="1:8" x14ac:dyDescent="0.35">
      <c r="A16" s="1" t="s">
        <v>17</v>
      </c>
    </row>
    <row r="17" spans="1:5" x14ac:dyDescent="0.35">
      <c r="A17" s="541" t="s">
        <v>406</v>
      </c>
      <c r="B17" s="541"/>
      <c r="C17" s="541"/>
      <c r="D17" s="541"/>
      <c r="E17" s="541"/>
    </row>
  </sheetData>
  <mergeCells count="2">
    <mergeCell ref="A2:F2"/>
    <mergeCell ref="A17:E17"/>
  </mergeCells>
  <hyperlinks>
    <hyperlink ref="A2:F2" location="Índice!A1" display="Tabela 5 - Evolução do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pageSetUpPr fitToPage="1"/>
  </sheetPr>
  <dimension ref="A1:F19"/>
  <sheetViews>
    <sheetView showGridLines="0" workbookViewId="0">
      <selection activeCell="B10" sqref="B10"/>
    </sheetView>
  </sheetViews>
  <sheetFormatPr defaultColWidth="9.1796875" defaultRowHeight="14.5" x14ac:dyDescent="0.35"/>
  <cols>
    <col min="1" max="1" width="43.7265625" style="2" customWidth="1"/>
    <col min="2" max="6" width="10.7265625" style="2" customWidth="1"/>
    <col min="7" max="16384" width="9.1796875" style="2"/>
  </cols>
  <sheetData>
    <row r="1" spans="1:6" s="34" customFormat="1" ht="13" customHeight="1" x14ac:dyDescent="0.3"/>
    <row r="2" spans="1:6" s="34" customFormat="1" ht="13" customHeight="1" x14ac:dyDescent="0.3">
      <c r="A2" s="547" t="s">
        <v>340</v>
      </c>
      <c r="B2" s="547"/>
      <c r="C2" s="547"/>
      <c r="D2" s="547"/>
      <c r="E2" s="547"/>
      <c r="F2" s="547"/>
    </row>
    <row r="3" spans="1:6" s="34" customFormat="1" ht="13" customHeight="1" x14ac:dyDescent="0.3"/>
    <row r="4" spans="1:6" s="34" customFormat="1" ht="13" customHeight="1" x14ac:dyDescent="0.3">
      <c r="A4" s="331"/>
      <c r="B4" s="332">
        <v>2016</v>
      </c>
      <c r="C4" s="218">
        <v>2017</v>
      </c>
      <c r="D4" s="218">
        <v>2018</v>
      </c>
      <c r="E4" s="219">
        <v>2019</v>
      </c>
      <c r="F4" s="220" t="s">
        <v>12</v>
      </c>
    </row>
    <row r="5" spans="1:6" s="34" customFormat="1" ht="13" customHeight="1" x14ac:dyDescent="0.3">
      <c r="A5" s="318" t="s">
        <v>30</v>
      </c>
      <c r="B5" s="204"/>
      <c r="C5" s="206"/>
      <c r="D5" s="204"/>
      <c r="E5" s="204"/>
      <c r="F5" s="319"/>
    </row>
    <row r="6" spans="1:6" s="34" customFormat="1" ht="13" customHeight="1" x14ac:dyDescent="0.3">
      <c r="A6" s="333" t="s">
        <v>6</v>
      </c>
      <c r="B6" s="161">
        <v>35297</v>
      </c>
      <c r="C6" s="161">
        <v>34502</v>
      </c>
      <c r="D6" s="161">
        <v>33379</v>
      </c>
      <c r="E6" s="161">
        <v>32586</v>
      </c>
      <c r="F6" s="334" t="s">
        <v>0</v>
      </c>
    </row>
    <row r="7" spans="1:6" s="34" customFormat="1" ht="13" customHeight="1" x14ac:dyDescent="0.3">
      <c r="A7" s="333" t="s">
        <v>227</v>
      </c>
      <c r="B7" s="175" t="s">
        <v>0</v>
      </c>
      <c r="C7" s="175">
        <v>-2.2523160608550308E-2</v>
      </c>
      <c r="D7" s="175">
        <v>-3.2548837748536341E-2</v>
      </c>
      <c r="E7" s="175">
        <v>-2.3757452290362191E-2</v>
      </c>
      <c r="F7" s="335">
        <v>-2.6276483549149614E-2</v>
      </c>
    </row>
    <row r="8" spans="1:6" s="34" customFormat="1" ht="13" customHeight="1" x14ac:dyDescent="0.3">
      <c r="A8" s="336" t="s">
        <v>333</v>
      </c>
      <c r="B8" s="175" t="s">
        <v>0</v>
      </c>
      <c r="C8" s="175">
        <v>-1.7000000000000001E-2</v>
      </c>
      <c r="D8" s="175">
        <v>-2.5000000000000001E-2</v>
      </c>
      <c r="E8" s="175">
        <v>-1.8000000000000002E-2</v>
      </c>
      <c r="F8" s="335">
        <v>-0.02</v>
      </c>
    </row>
    <row r="9" spans="1:6" s="34" customFormat="1" ht="13" customHeight="1" x14ac:dyDescent="0.3">
      <c r="A9" s="318" t="s">
        <v>31</v>
      </c>
      <c r="B9" s="337"/>
      <c r="C9" s="338"/>
      <c r="D9" s="337"/>
      <c r="E9" s="337"/>
      <c r="F9" s="339"/>
    </row>
    <row r="10" spans="1:6" s="34" customFormat="1" ht="13" customHeight="1" x14ac:dyDescent="0.3">
      <c r="A10" s="333" t="s">
        <v>6</v>
      </c>
      <c r="B10" s="161">
        <v>6753</v>
      </c>
      <c r="C10" s="165">
        <v>5837</v>
      </c>
      <c r="D10" s="161">
        <v>5841</v>
      </c>
      <c r="E10" s="161">
        <v>5938</v>
      </c>
      <c r="F10" s="334" t="s">
        <v>0</v>
      </c>
    </row>
    <row r="11" spans="1:6" s="34" customFormat="1" ht="13" customHeight="1" x14ac:dyDescent="0.3">
      <c r="A11" s="333" t="s">
        <v>227</v>
      </c>
      <c r="B11" s="175" t="s">
        <v>0</v>
      </c>
      <c r="C11" s="175">
        <v>-0.13564341774026356</v>
      </c>
      <c r="D11" s="175">
        <v>6.8528353606311931E-4</v>
      </c>
      <c r="E11" s="175">
        <v>1.6606745420304714E-2</v>
      </c>
      <c r="F11" s="335">
        <v>-3.9450462927965245E-2</v>
      </c>
    </row>
    <row r="12" spans="1:6" s="34" customFormat="1" ht="13" customHeight="1" x14ac:dyDescent="0.3">
      <c r="A12" s="336" t="s">
        <v>333</v>
      </c>
      <c r="B12" s="175" t="s">
        <v>0</v>
      </c>
      <c r="C12" s="175">
        <v>-0.02</v>
      </c>
      <c r="D12" s="175">
        <v>0</v>
      </c>
      <c r="E12" s="175">
        <v>1.0999999999999999E-2</v>
      </c>
      <c r="F12" s="335">
        <v>-3.0000000000000005E-3</v>
      </c>
    </row>
    <row r="13" spans="1:6" s="34" customFormat="1" ht="13" customHeight="1" x14ac:dyDescent="0.3">
      <c r="A13" s="318" t="s">
        <v>32</v>
      </c>
      <c r="B13" s="337"/>
      <c r="C13" s="338"/>
      <c r="D13" s="337"/>
      <c r="E13" s="337"/>
      <c r="F13" s="339"/>
    </row>
    <row r="14" spans="1:6" s="34" customFormat="1" ht="13" customHeight="1" x14ac:dyDescent="0.3">
      <c r="A14" s="333" t="s">
        <v>6</v>
      </c>
      <c r="B14" s="161">
        <v>3900</v>
      </c>
      <c r="C14" s="165">
        <v>4986</v>
      </c>
      <c r="D14" s="161">
        <v>6217</v>
      </c>
      <c r="E14" s="161">
        <v>6917</v>
      </c>
      <c r="F14" s="334" t="s">
        <v>0</v>
      </c>
    </row>
    <row r="15" spans="1:6" s="34" customFormat="1" ht="13" customHeight="1" x14ac:dyDescent="0.3">
      <c r="A15" s="333" t="s">
        <v>227</v>
      </c>
      <c r="B15" s="340" t="s">
        <v>0</v>
      </c>
      <c r="C15" s="175">
        <v>0.27846153846153854</v>
      </c>
      <c r="D15" s="175">
        <v>0.2468912956277578</v>
      </c>
      <c r="E15" s="175">
        <v>0.11259449895447959</v>
      </c>
      <c r="F15" s="335">
        <v>0.21264911101459197</v>
      </c>
    </row>
    <row r="16" spans="1:6" s="34" customFormat="1" ht="13" customHeight="1" x14ac:dyDescent="0.3">
      <c r="A16" s="341" t="s">
        <v>333</v>
      </c>
      <c r="B16" s="342" t="s">
        <v>0</v>
      </c>
      <c r="C16" s="343">
        <v>2.3E-2</v>
      </c>
      <c r="D16" s="344">
        <v>2.7E-2</v>
      </c>
      <c r="E16" s="344">
        <v>7.0000000000000001E-3</v>
      </c>
      <c r="F16" s="345">
        <v>1.9E-2</v>
      </c>
    </row>
    <row r="17" spans="1:5" ht="13" customHeight="1" x14ac:dyDescent="0.35">
      <c r="A17" s="1" t="s">
        <v>17</v>
      </c>
    </row>
    <row r="18" spans="1:5" ht="13" customHeight="1" x14ac:dyDescent="0.35">
      <c r="A18" s="541" t="s">
        <v>406</v>
      </c>
      <c r="B18" s="541"/>
      <c r="C18" s="541"/>
      <c r="D18" s="541"/>
      <c r="E18" s="541"/>
    </row>
    <row r="19" spans="1:5" ht="13" customHeight="1" x14ac:dyDescent="0.35"/>
  </sheetData>
  <mergeCells count="2">
    <mergeCell ref="A2:F2"/>
    <mergeCell ref="A18:E18"/>
  </mergeCells>
  <hyperlinks>
    <hyperlink ref="A2:F2" location="Índice!A1" display="Tabela 6 - Evolução do número de empregados afetos à atividade doméstica, por dimensão, a 31 de dezembro (2014-2017)"/>
  </hyperlinks>
  <pageMargins left="0.70866141732283472" right="0.70866141732283472" top="0.74803149606299213" bottom="0.74803149606299213" header="0.31496062992125984" footer="0.31496062992125984"/>
  <pageSetup paperSize="9" scale="90" orientation="portrait"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pageSetUpPr fitToPage="1"/>
  </sheetPr>
  <dimension ref="A1:F18"/>
  <sheetViews>
    <sheetView showGridLines="0" workbookViewId="0">
      <selection activeCell="E5" sqref="E5"/>
    </sheetView>
  </sheetViews>
  <sheetFormatPr defaultColWidth="9.1796875" defaultRowHeight="14.5" x14ac:dyDescent="0.35"/>
  <cols>
    <col min="1" max="1" width="40.1796875" style="2" bestFit="1" customWidth="1"/>
    <col min="2" max="6" width="10.7265625" style="2" customWidth="1"/>
    <col min="7" max="16384" width="9.1796875" style="2"/>
  </cols>
  <sheetData>
    <row r="1" spans="1:6" s="34" customFormat="1" ht="13" customHeight="1" x14ac:dyDescent="0.3"/>
    <row r="2" spans="1:6" s="34" customFormat="1" ht="26.15" customHeight="1" x14ac:dyDescent="0.3">
      <c r="A2" s="547" t="s">
        <v>341</v>
      </c>
      <c r="B2" s="547"/>
      <c r="C2" s="547"/>
      <c r="D2" s="547"/>
      <c r="E2" s="547"/>
      <c r="F2" s="547"/>
    </row>
    <row r="3" spans="1:6" s="34" customFormat="1" ht="13" customHeight="1" x14ac:dyDescent="0.3"/>
    <row r="4" spans="1:6" s="34" customFormat="1" ht="13" customHeight="1" x14ac:dyDescent="0.3">
      <c r="A4" s="331"/>
      <c r="B4" s="332">
        <v>2016</v>
      </c>
      <c r="C4" s="332">
        <v>2017</v>
      </c>
      <c r="D4" s="332">
        <v>2018</v>
      </c>
      <c r="E4" s="332">
        <v>2019</v>
      </c>
      <c r="F4" s="220" t="s">
        <v>12</v>
      </c>
    </row>
    <row r="5" spans="1:6" s="34" customFormat="1" ht="13" customHeight="1" x14ac:dyDescent="0.3">
      <c r="A5" s="318" t="s">
        <v>3</v>
      </c>
      <c r="B5" s="204"/>
      <c r="C5" s="206"/>
      <c r="D5" s="204"/>
      <c r="E5" s="204"/>
      <c r="F5" s="319"/>
    </row>
    <row r="6" spans="1:6" s="34" customFormat="1" ht="13" customHeight="1" x14ac:dyDescent="0.3">
      <c r="A6" s="333" t="s">
        <v>6</v>
      </c>
      <c r="B6" s="161">
        <v>35848</v>
      </c>
      <c r="C6" s="161">
        <v>29544</v>
      </c>
      <c r="D6" s="161">
        <v>28686</v>
      </c>
      <c r="E6" s="161">
        <v>28301</v>
      </c>
      <c r="F6" s="334" t="s">
        <v>0</v>
      </c>
    </row>
    <row r="7" spans="1:6" s="34" customFormat="1" ht="13" customHeight="1" x14ac:dyDescent="0.3">
      <c r="A7" s="333" t="s">
        <v>227</v>
      </c>
      <c r="B7" s="175" t="s">
        <v>0</v>
      </c>
      <c r="C7" s="175">
        <v>-0.1758536041062263</v>
      </c>
      <c r="D7" s="175">
        <v>-2.904142973192525E-2</v>
      </c>
      <c r="E7" s="175">
        <v>-1.342118106393364E-2</v>
      </c>
      <c r="F7" s="335">
        <v>-7.2772071634028393E-2</v>
      </c>
    </row>
    <row r="8" spans="1:6" s="34" customFormat="1" ht="13" customHeight="1" x14ac:dyDescent="0.3">
      <c r="A8" s="336" t="s">
        <v>333</v>
      </c>
      <c r="B8" s="175" t="s">
        <v>0</v>
      </c>
      <c r="C8" s="175">
        <v>-1.6E-2</v>
      </c>
      <c r="D8" s="175">
        <v>-1.9E-2</v>
      </c>
      <c r="E8" s="175">
        <v>-8.0000000000000002E-3</v>
      </c>
      <c r="F8" s="335">
        <v>-1.4333333333333335E-2</v>
      </c>
    </row>
    <row r="9" spans="1:6" s="34" customFormat="1" ht="13" customHeight="1" x14ac:dyDescent="0.3">
      <c r="A9" s="318" t="s">
        <v>4</v>
      </c>
      <c r="B9" s="337"/>
      <c r="C9" s="338"/>
      <c r="D9" s="337"/>
      <c r="E9" s="337"/>
      <c r="F9" s="339"/>
    </row>
    <row r="10" spans="1:6" s="34" customFormat="1" ht="13" customHeight="1" x14ac:dyDescent="0.3">
      <c r="A10" s="333" t="s">
        <v>6</v>
      </c>
      <c r="B10" s="161">
        <v>7779</v>
      </c>
      <c r="C10" s="165">
        <v>12345</v>
      </c>
      <c r="D10" s="161">
        <v>11793</v>
      </c>
      <c r="E10" s="161">
        <v>11564</v>
      </c>
      <c r="F10" s="334" t="s">
        <v>0</v>
      </c>
    </row>
    <row r="11" spans="1:6" s="34" customFormat="1" ht="13" customHeight="1" x14ac:dyDescent="0.3">
      <c r="A11" s="333" t="s">
        <v>227</v>
      </c>
      <c r="B11" s="175" t="s">
        <v>0</v>
      </c>
      <c r="C11" s="175">
        <v>0.58696490551484759</v>
      </c>
      <c r="D11" s="175">
        <v>-4.4714459295261189E-2</v>
      </c>
      <c r="E11" s="175">
        <v>-1.9418298990926841E-2</v>
      </c>
      <c r="F11" s="335">
        <v>0.17427738240955318</v>
      </c>
    </row>
    <row r="12" spans="1:6" s="34" customFormat="1" ht="13" customHeight="1" x14ac:dyDescent="0.3">
      <c r="A12" s="336" t="s">
        <v>333</v>
      </c>
      <c r="B12" s="175" t="s">
        <v>0</v>
      </c>
      <c r="C12" s="175">
        <v>-2.1999999999999999E-2</v>
      </c>
      <c r="D12" s="175">
        <v>-4.0000000000000001E-3</v>
      </c>
      <c r="E12" s="175">
        <v>-5.0000000000000001E-3</v>
      </c>
      <c r="F12" s="335">
        <v>-1.0333333333333333E-2</v>
      </c>
    </row>
    <row r="13" spans="1:6" s="34" customFormat="1" ht="13" customHeight="1" x14ac:dyDescent="0.3">
      <c r="A13" s="318" t="s">
        <v>5</v>
      </c>
      <c r="B13" s="337"/>
      <c r="C13" s="338"/>
      <c r="D13" s="337"/>
      <c r="E13" s="337"/>
      <c r="F13" s="339"/>
    </row>
    <row r="14" spans="1:6" s="34" customFormat="1" ht="13" customHeight="1" x14ac:dyDescent="0.3">
      <c r="A14" s="333" t="s">
        <v>6</v>
      </c>
      <c r="B14" s="161">
        <v>2323</v>
      </c>
      <c r="C14" s="165">
        <v>3436</v>
      </c>
      <c r="D14" s="161">
        <v>4958</v>
      </c>
      <c r="E14" s="161">
        <v>5576</v>
      </c>
      <c r="F14" s="334" t="s">
        <v>0</v>
      </c>
    </row>
    <row r="15" spans="1:6" s="34" customFormat="1" ht="13" customHeight="1" x14ac:dyDescent="0.3">
      <c r="A15" s="333" t="s">
        <v>227</v>
      </c>
      <c r="B15" s="340" t="s">
        <v>0</v>
      </c>
      <c r="C15" s="175">
        <v>0.47912182522600077</v>
      </c>
      <c r="D15" s="175">
        <v>0.44295692665890574</v>
      </c>
      <c r="E15" s="175">
        <v>0.12464703509479635</v>
      </c>
      <c r="F15" s="335">
        <v>0.34890859565990096</v>
      </c>
    </row>
    <row r="16" spans="1:6" s="34" customFormat="1" ht="13" customHeight="1" x14ac:dyDescent="0.3">
      <c r="A16" s="341" t="s">
        <v>333</v>
      </c>
      <c r="B16" s="342" t="s">
        <v>0</v>
      </c>
      <c r="C16" s="343">
        <v>2.4E-2</v>
      </c>
      <c r="D16" s="344">
        <v>2.5000000000000001E-2</v>
      </c>
      <c r="E16" s="344">
        <v>1.3000000000000001E-2</v>
      </c>
      <c r="F16" s="345">
        <v>2.0666666666666667E-2</v>
      </c>
    </row>
    <row r="17" spans="1:5" ht="13" customHeight="1" x14ac:dyDescent="0.35">
      <c r="A17" s="1" t="s">
        <v>17</v>
      </c>
    </row>
    <row r="18" spans="1:5" ht="13" customHeight="1" x14ac:dyDescent="0.35">
      <c r="A18" s="541" t="s">
        <v>406</v>
      </c>
      <c r="B18" s="541"/>
      <c r="C18" s="541"/>
      <c r="D18" s="541"/>
      <c r="E18" s="541"/>
    </row>
  </sheetData>
  <mergeCells count="2">
    <mergeCell ref="A2:F2"/>
    <mergeCell ref="A18:E18"/>
  </mergeCells>
  <hyperlinks>
    <hyperlink ref="A2:F2" location="Índice!A1" display="Tabela 7 - Evolução do número de empregados afetos à atividade doméstica, por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GridLines="0" workbookViewId="0">
      <selection activeCell="C28" sqref="C28"/>
    </sheetView>
  </sheetViews>
  <sheetFormatPr defaultColWidth="9.1796875" defaultRowHeight="14.5" x14ac:dyDescent="0.35"/>
  <cols>
    <col min="1" max="1" width="31" style="2" customWidth="1"/>
    <col min="2" max="5" width="10.7265625" style="2" customWidth="1"/>
    <col min="6" max="16384" width="9.1796875" style="2"/>
  </cols>
  <sheetData>
    <row r="1" spans="1:15" s="34" customFormat="1" ht="13" customHeight="1" x14ac:dyDescent="0.3"/>
    <row r="2" spans="1:15" s="34" customFormat="1" ht="13" customHeight="1" x14ac:dyDescent="0.3">
      <c r="A2" s="547" t="s">
        <v>342</v>
      </c>
      <c r="B2" s="547"/>
      <c r="C2" s="547"/>
      <c r="D2" s="547"/>
      <c r="E2" s="547"/>
      <c r="F2" s="547"/>
      <c r="G2" s="547"/>
      <c r="H2" s="547"/>
      <c r="I2" s="547"/>
      <c r="J2" s="547"/>
      <c r="K2" s="547"/>
      <c r="L2" s="547"/>
      <c r="M2" s="547"/>
      <c r="N2" s="547"/>
      <c r="O2" s="547"/>
    </row>
    <row r="3" spans="1:15" s="34" customFormat="1" ht="13" customHeight="1" x14ac:dyDescent="0.3"/>
    <row r="4" spans="1:15" s="34" customFormat="1" ht="13" customHeight="1" x14ac:dyDescent="0.3">
      <c r="A4" s="346"/>
      <c r="B4" s="548" t="s">
        <v>6</v>
      </c>
      <c r="C4" s="549"/>
      <c r="D4" s="548" t="s">
        <v>11</v>
      </c>
      <c r="E4" s="549"/>
      <c r="F4" s="548" t="s">
        <v>12</v>
      </c>
      <c r="G4" s="549"/>
      <c r="H4" s="548" t="s">
        <v>13</v>
      </c>
      <c r="I4" s="549"/>
      <c r="J4" s="548" t="s">
        <v>3</v>
      </c>
      <c r="K4" s="549"/>
      <c r="L4" s="548" t="s">
        <v>4</v>
      </c>
      <c r="M4" s="549"/>
      <c r="N4" s="550" t="s">
        <v>5</v>
      </c>
      <c r="O4" s="551"/>
    </row>
    <row r="5" spans="1:15" s="34" customFormat="1" ht="13" customHeight="1" x14ac:dyDescent="0.3">
      <c r="A5" s="347" t="s">
        <v>334</v>
      </c>
      <c r="B5" s="348"/>
      <c r="C5" s="349"/>
      <c r="D5" s="348"/>
      <c r="E5" s="350"/>
      <c r="F5" s="348"/>
      <c r="G5" s="350"/>
      <c r="H5" s="348"/>
      <c r="I5" s="349"/>
      <c r="J5" s="348"/>
      <c r="K5" s="350"/>
      <c r="L5" s="348"/>
      <c r="M5" s="350"/>
      <c r="N5" s="348"/>
      <c r="O5" s="351"/>
    </row>
    <row r="6" spans="1:15" s="34" customFormat="1" ht="13" customHeight="1" x14ac:dyDescent="0.3">
      <c r="A6" s="352" t="s">
        <v>6</v>
      </c>
      <c r="B6" s="353">
        <v>45441</v>
      </c>
      <c r="C6" s="354"/>
      <c r="D6" s="353">
        <v>32586</v>
      </c>
      <c r="E6" s="354"/>
      <c r="F6" s="353">
        <v>5938</v>
      </c>
      <c r="G6" s="354"/>
      <c r="H6" s="353">
        <v>6917</v>
      </c>
      <c r="I6" s="354"/>
      <c r="J6" s="353">
        <v>28301</v>
      </c>
      <c r="K6" s="354"/>
      <c r="L6" s="353">
        <v>11564</v>
      </c>
      <c r="M6" s="354"/>
      <c r="N6" s="353">
        <v>5576</v>
      </c>
      <c r="O6" s="355"/>
    </row>
    <row r="7" spans="1:15" s="34" customFormat="1" ht="13" customHeight="1" x14ac:dyDescent="0.3">
      <c r="A7" s="347" t="s">
        <v>67</v>
      </c>
      <c r="B7" s="348"/>
      <c r="C7" s="350"/>
      <c r="D7" s="348"/>
      <c r="E7" s="350"/>
      <c r="F7" s="348"/>
      <c r="G7" s="350"/>
      <c r="H7" s="348"/>
      <c r="I7" s="350"/>
      <c r="J7" s="348"/>
      <c r="K7" s="350"/>
      <c r="L7" s="348"/>
      <c r="M7" s="350"/>
      <c r="N7" s="348"/>
      <c r="O7" s="351"/>
    </row>
    <row r="8" spans="1:15" s="34" customFormat="1" ht="13" customHeight="1" x14ac:dyDescent="0.3">
      <c r="A8" s="352" t="s">
        <v>43</v>
      </c>
      <c r="B8" s="353">
        <v>22719</v>
      </c>
      <c r="C8" s="354">
        <v>0.49996699016306861</v>
      </c>
      <c r="D8" s="353">
        <v>16105</v>
      </c>
      <c r="E8" s="354">
        <v>0.49423065119990178</v>
      </c>
      <c r="F8" s="353">
        <v>3130</v>
      </c>
      <c r="G8" s="354">
        <v>0.52711350623105424</v>
      </c>
      <c r="H8" s="353">
        <v>3484</v>
      </c>
      <c r="I8" s="354">
        <v>0.50368656932196043</v>
      </c>
      <c r="J8" s="353">
        <v>14203</v>
      </c>
      <c r="K8" s="354">
        <v>0.50185505812515463</v>
      </c>
      <c r="L8" s="353">
        <v>5823</v>
      </c>
      <c r="M8" s="354">
        <v>0.50354548599100657</v>
      </c>
      <c r="N8" s="353">
        <v>2693</v>
      </c>
      <c r="O8" s="355">
        <v>0.48296269727403157</v>
      </c>
    </row>
    <row r="9" spans="1:15" s="34" customFormat="1" ht="13" customHeight="1" x14ac:dyDescent="0.3">
      <c r="A9" s="352" t="s">
        <v>44</v>
      </c>
      <c r="B9" s="353">
        <v>22722</v>
      </c>
      <c r="C9" s="354">
        <v>0.50003300983693144</v>
      </c>
      <c r="D9" s="353">
        <v>16481</v>
      </c>
      <c r="E9" s="354">
        <v>0.50576934880009816</v>
      </c>
      <c r="F9" s="353">
        <v>2808</v>
      </c>
      <c r="G9" s="354">
        <v>0.47288649376894576</v>
      </c>
      <c r="H9" s="353">
        <v>3433</v>
      </c>
      <c r="I9" s="354">
        <v>0.49631343067803962</v>
      </c>
      <c r="J9" s="353">
        <v>14098</v>
      </c>
      <c r="K9" s="354">
        <v>0.49814494187484543</v>
      </c>
      <c r="L9" s="353">
        <v>5741</v>
      </c>
      <c r="M9" s="354">
        <v>0.49645451400899343</v>
      </c>
      <c r="N9" s="353">
        <v>2883</v>
      </c>
      <c r="O9" s="355">
        <v>0.51703730272596848</v>
      </c>
    </row>
    <row r="10" spans="1:15" s="34" customFormat="1" ht="13" customHeight="1" x14ac:dyDescent="0.3">
      <c r="A10" s="347" t="s">
        <v>68</v>
      </c>
      <c r="B10" s="356"/>
      <c r="C10" s="357"/>
      <c r="D10" s="356"/>
      <c r="E10" s="357"/>
      <c r="F10" s="356"/>
      <c r="G10" s="357"/>
      <c r="H10" s="356"/>
      <c r="I10" s="357"/>
      <c r="J10" s="356"/>
      <c r="K10" s="357"/>
      <c r="L10" s="356"/>
      <c r="M10" s="357"/>
      <c r="N10" s="356"/>
      <c r="O10" s="358"/>
    </row>
    <row r="11" spans="1:15" s="34" customFormat="1" ht="13" customHeight="1" x14ac:dyDescent="0.3">
      <c r="A11" s="352" t="s">
        <v>47</v>
      </c>
      <c r="B11" s="353">
        <v>3566</v>
      </c>
      <c r="C11" s="354">
        <v>7.947538566492815E-2</v>
      </c>
      <c r="D11" s="353">
        <v>1004</v>
      </c>
      <c r="E11" s="354">
        <v>3.081077763456699E-2</v>
      </c>
      <c r="F11" s="353">
        <v>319</v>
      </c>
      <c r="G11" s="354">
        <v>5.3721791849107442E-2</v>
      </c>
      <c r="H11" s="353">
        <v>2243</v>
      </c>
      <c r="I11" s="354">
        <v>0.32427352898655487</v>
      </c>
      <c r="J11" s="353">
        <v>1271</v>
      </c>
      <c r="K11" s="354">
        <v>4.4910073848980603E-2</v>
      </c>
      <c r="L11" s="353">
        <v>324</v>
      </c>
      <c r="M11" s="354">
        <v>2.8017986855759253E-2</v>
      </c>
      <c r="N11" s="353">
        <v>1971</v>
      </c>
      <c r="O11" s="355">
        <v>0.35347919655667143</v>
      </c>
    </row>
    <row r="12" spans="1:15" s="34" customFormat="1" ht="13" customHeight="1" x14ac:dyDescent="0.3">
      <c r="A12" s="352" t="s">
        <v>48</v>
      </c>
      <c r="B12" s="353">
        <v>18821</v>
      </c>
      <c r="C12" s="354">
        <v>0.41418542725732266</v>
      </c>
      <c r="D12" s="353">
        <v>12864</v>
      </c>
      <c r="E12" s="354">
        <v>0.39477076044927267</v>
      </c>
      <c r="F12" s="353">
        <v>2291</v>
      </c>
      <c r="G12" s="354">
        <v>0.38582014146177163</v>
      </c>
      <c r="H12" s="353">
        <v>3666</v>
      </c>
      <c r="I12" s="354">
        <v>0.52899855428654041</v>
      </c>
      <c r="J12" s="353">
        <v>10735</v>
      </c>
      <c r="K12" s="354">
        <v>0.37931521854351435</v>
      </c>
      <c r="L12" s="353">
        <v>5196</v>
      </c>
      <c r="M12" s="354">
        <v>0.44932549290902801</v>
      </c>
      <c r="N12" s="353">
        <v>2890</v>
      </c>
      <c r="O12" s="355">
        <v>0.51829268292682928</v>
      </c>
    </row>
    <row r="13" spans="1:15" s="34" customFormat="1" ht="13" customHeight="1" x14ac:dyDescent="0.3">
      <c r="A13" s="352" t="s">
        <v>49</v>
      </c>
      <c r="B13" s="353">
        <v>23054</v>
      </c>
      <c r="C13" s="354">
        <v>0.50733918707774917</v>
      </c>
      <c r="D13" s="353">
        <v>18718</v>
      </c>
      <c r="E13" s="354">
        <v>0.57441846191616031</v>
      </c>
      <c r="F13" s="353">
        <v>3328</v>
      </c>
      <c r="G13" s="354">
        <v>0.5604580666891209</v>
      </c>
      <c r="H13" s="353">
        <v>1008</v>
      </c>
      <c r="I13" s="354">
        <v>0.14572791672690472</v>
      </c>
      <c r="J13" s="353">
        <v>16295</v>
      </c>
      <c r="K13" s="354">
        <v>0.57577470760750504</v>
      </c>
      <c r="L13" s="353">
        <v>6044</v>
      </c>
      <c r="M13" s="354">
        <v>0.5226565202352127</v>
      </c>
      <c r="N13" s="353">
        <v>715</v>
      </c>
      <c r="O13" s="355">
        <v>0.12822812051649929</v>
      </c>
    </row>
    <row r="14" spans="1:15" s="34" customFormat="1" ht="13" customHeight="1" x14ac:dyDescent="0.3">
      <c r="A14" s="347" t="s">
        <v>69</v>
      </c>
      <c r="B14" s="356"/>
      <c r="C14" s="357"/>
      <c r="D14" s="356"/>
      <c r="E14" s="357"/>
      <c r="F14" s="356"/>
      <c r="G14" s="357"/>
      <c r="H14" s="356"/>
      <c r="I14" s="357"/>
      <c r="J14" s="356"/>
      <c r="K14" s="357"/>
      <c r="L14" s="356"/>
      <c r="M14" s="357"/>
      <c r="N14" s="356"/>
      <c r="O14" s="358"/>
    </row>
    <row r="15" spans="1:15" s="34" customFormat="1" ht="13" customHeight="1" x14ac:dyDescent="0.3">
      <c r="A15" s="352" t="s">
        <v>51</v>
      </c>
      <c r="B15" s="353">
        <v>3046</v>
      </c>
      <c r="C15" s="354">
        <v>6.7031975528707557E-2</v>
      </c>
      <c r="D15" s="353">
        <v>750</v>
      </c>
      <c r="E15" s="354">
        <v>2.3016019149327931E-2</v>
      </c>
      <c r="F15" s="353">
        <v>198</v>
      </c>
      <c r="G15" s="354">
        <v>3.3344560458066691E-2</v>
      </c>
      <c r="H15" s="353">
        <v>2098</v>
      </c>
      <c r="I15" s="354">
        <v>0.3033106838224664</v>
      </c>
      <c r="J15" s="353">
        <v>743</v>
      </c>
      <c r="K15" s="354">
        <v>2.6253489275997313E-2</v>
      </c>
      <c r="L15" s="353">
        <v>440</v>
      </c>
      <c r="M15" s="354">
        <v>3.8049117952265649E-2</v>
      </c>
      <c r="N15" s="353">
        <v>1863</v>
      </c>
      <c r="O15" s="355">
        <v>0.33411047345767575</v>
      </c>
    </row>
    <row r="16" spans="1:15" s="34" customFormat="1" ht="13" customHeight="1" x14ac:dyDescent="0.3">
      <c r="A16" s="352" t="s">
        <v>52</v>
      </c>
      <c r="B16" s="353">
        <v>5262</v>
      </c>
      <c r="C16" s="354">
        <v>0.11579850795537069</v>
      </c>
      <c r="D16" s="353">
        <v>1236</v>
      </c>
      <c r="E16" s="354">
        <v>3.793039955809243E-2</v>
      </c>
      <c r="F16" s="353">
        <v>776</v>
      </c>
      <c r="G16" s="354">
        <v>0.13068373189626137</v>
      </c>
      <c r="H16" s="353">
        <v>3250</v>
      </c>
      <c r="I16" s="354">
        <v>0.47085687436750034</v>
      </c>
      <c r="J16" s="353">
        <v>2114</v>
      </c>
      <c r="K16" s="354">
        <v>7.4697007172891419E-2</v>
      </c>
      <c r="L16" s="353">
        <v>502</v>
      </c>
      <c r="M16" s="354">
        <v>4.3410584572812175E-2</v>
      </c>
      <c r="N16" s="353">
        <v>2646</v>
      </c>
      <c r="O16" s="355">
        <v>0.47553371592539456</v>
      </c>
    </row>
    <row r="17" spans="1:15" s="34" customFormat="1" ht="13" customHeight="1" x14ac:dyDescent="0.3">
      <c r="A17" s="359" t="s">
        <v>53</v>
      </c>
      <c r="B17" s="353">
        <v>3085</v>
      </c>
      <c r="C17" s="354">
        <v>6.7890231288924102E-2</v>
      </c>
      <c r="D17" s="353">
        <v>1992</v>
      </c>
      <c r="E17" s="354">
        <v>6.113054686061499E-2</v>
      </c>
      <c r="F17" s="353">
        <v>606</v>
      </c>
      <c r="G17" s="354">
        <v>0.10205456382620411</v>
      </c>
      <c r="H17" s="353">
        <v>487</v>
      </c>
      <c r="I17" s="354">
        <v>7.0406245482145441E-2</v>
      </c>
      <c r="J17" s="353">
        <v>2165</v>
      </c>
      <c r="K17" s="354">
        <v>7.6499063637327308E-2</v>
      </c>
      <c r="L17" s="353">
        <v>575</v>
      </c>
      <c r="M17" s="354">
        <v>4.9723279142165344E-2</v>
      </c>
      <c r="N17" s="353">
        <v>345</v>
      </c>
      <c r="O17" s="355">
        <v>6.1872309899569586E-2</v>
      </c>
    </row>
    <row r="18" spans="1:15" s="34" customFormat="1" ht="13" customHeight="1" x14ac:dyDescent="0.3">
      <c r="A18" s="359" t="s">
        <v>54</v>
      </c>
      <c r="B18" s="353">
        <v>7987</v>
      </c>
      <c r="C18" s="354">
        <v>0.17576637838075745</v>
      </c>
      <c r="D18" s="353">
        <v>6798</v>
      </c>
      <c r="E18" s="354">
        <v>0.20861719756950839</v>
      </c>
      <c r="F18" s="353">
        <v>740</v>
      </c>
      <c r="G18" s="354">
        <v>0.12462108454024924</v>
      </c>
      <c r="H18" s="353">
        <v>449</v>
      </c>
      <c r="I18" s="354">
        <v>6.491253433569466E-2</v>
      </c>
      <c r="J18" s="353">
        <v>4211</v>
      </c>
      <c r="K18" s="354">
        <v>0.14879332885763755</v>
      </c>
      <c r="L18" s="353">
        <v>3471</v>
      </c>
      <c r="M18" s="354">
        <v>0.30015565548253198</v>
      </c>
      <c r="N18" s="353">
        <v>305</v>
      </c>
      <c r="O18" s="355">
        <v>5.4698708751793397E-2</v>
      </c>
    </row>
    <row r="19" spans="1:15" s="34" customFormat="1" ht="13" customHeight="1" x14ac:dyDescent="0.3">
      <c r="A19" s="359" t="s">
        <v>55</v>
      </c>
      <c r="B19" s="353">
        <v>26061</v>
      </c>
      <c r="C19" s="354">
        <v>0.57351290684624023</v>
      </c>
      <c r="D19" s="353">
        <v>21810</v>
      </c>
      <c r="E19" s="354">
        <v>0.66830583686245626</v>
      </c>
      <c r="F19" s="353">
        <v>3618</v>
      </c>
      <c r="G19" s="354">
        <v>0.61029605927921859</v>
      </c>
      <c r="H19" s="353">
        <v>633</v>
      </c>
      <c r="I19" s="354">
        <v>9.1513661992193143E-2</v>
      </c>
      <c r="J19" s="353">
        <v>19068</v>
      </c>
      <c r="K19" s="354">
        <v>0.67375711105614644</v>
      </c>
      <c r="L19" s="353">
        <v>6576</v>
      </c>
      <c r="M19" s="354">
        <v>0.56866136285022484</v>
      </c>
      <c r="N19" s="353">
        <v>417</v>
      </c>
      <c r="O19" s="355">
        <v>7.4784791965566713E-2</v>
      </c>
    </row>
    <row r="20" spans="1:15" s="34" customFormat="1" ht="13" customHeight="1" x14ac:dyDescent="0.3">
      <c r="A20" s="347" t="s">
        <v>70</v>
      </c>
      <c r="B20" s="356"/>
      <c r="C20" s="357"/>
      <c r="D20" s="356"/>
      <c r="E20" s="357"/>
      <c r="F20" s="356"/>
      <c r="G20" s="357"/>
      <c r="H20" s="356"/>
      <c r="I20" s="357"/>
      <c r="J20" s="356"/>
      <c r="K20" s="357"/>
      <c r="L20" s="356"/>
      <c r="M20" s="357"/>
      <c r="N20" s="356"/>
      <c r="O20" s="358"/>
    </row>
    <row r="21" spans="1:15" s="34" customFormat="1" ht="13" customHeight="1" x14ac:dyDescent="0.3">
      <c r="A21" s="359" t="s">
        <v>57</v>
      </c>
      <c r="B21" s="353">
        <v>44237</v>
      </c>
      <c r="C21" s="360">
        <v>0.97350410422305844</v>
      </c>
      <c r="D21" s="353">
        <v>32026</v>
      </c>
      <c r="E21" s="360">
        <v>0.98281470570183516</v>
      </c>
      <c r="F21" s="361">
        <v>5612</v>
      </c>
      <c r="G21" s="360">
        <v>0.94509936005389017</v>
      </c>
      <c r="H21" s="353">
        <v>6599</v>
      </c>
      <c r="I21" s="360">
        <v>0.95402631198496457</v>
      </c>
      <c r="J21" s="353">
        <v>27322</v>
      </c>
      <c r="K21" s="360">
        <v>0.96540758277092686</v>
      </c>
      <c r="L21" s="353">
        <v>11402</v>
      </c>
      <c r="M21" s="360">
        <v>0.98599100657212035</v>
      </c>
      <c r="N21" s="361">
        <v>5513</v>
      </c>
      <c r="O21" s="362">
        <v>0.98870157819225246</v>
      </c>
    </row>
    <row r="22" spans="1:15" s="34" customFormat="1" ht="13" customHeight="1" x14ac:dyDescent="0.3">
      <c r="A22" s="359" t="s">
        <v>58</v>
      </c>
      <c r="B22" s="353">
        <v>1204</v>
      </c>
      <c r="C22" s="360">
        <v>2.6495895776941527E-2</v>
      </c>
      <c r="D22" s="353">
        <v>560</v>
      </c>
      <c r="E22" s="360">
        <v>1.7185294298164858E-2</v>
      </c>
      <c r="F22" s="361">
        <v>326</v>
      </c>
      <c r="G22" s="360">
        <v>5.4900639946109803E-2</v>
      </c>
      <c r="H22" s="353">
        <v>318</v>
      </c>
      <c r="I22" s="360">
        <v>4.5973688015035423E-2</v>
      </c>
      <c r="J22" s="353">
        <v>979</v>
      </c>
      <c r="K22" s="360">
        <v>3.4592417229073177E-2</v>
      </c>
      <c r="L22" s="353">
        <v>162</v>
      </c>
      <c r="M22" s="360">
        <v>1.4008993427879627E-2</v>
      </c>
      <c r="N22" s="361">
        <v>63</v>
      </c>
      <c r="O22" s="362">
        <v>1.129842180774749E-2</v>
      </c>
    </row>
    <row r="23" spans="1:15" s="34" customFormat="1" ht="13" customHeight="1" x14ac:dyDescent="0.3">
      <c r="A23" s="347" t="s">
        <v>71</v>
      </c>
      <c r="B23" s="356"/>
      <c r="C23" s="357"/>
      <c r="D23" s="356"/>
      <c r="E23" s="357"/>
      <c r="F23" s="356"/>
      <c r="G23" s="357"/>
      <c r="H23" s="356"/>
      <c r="I23" s="357"/>
      <c r="J23" s="356"/>
      <c r="K23" s="357"/>
      <c r="L23" s="356"/>
      <c r="M23" s="357"/>
      <c r="N23" s="356"/>
      <c r="O23" s="358"/>
    </row>
    <row r="24" spans="1:15" s="34" customFormat="1" ht="13" customHeight="1" x14ac:dyDescent="0.3">
      <c r="A24" s="359" t="s">
        <v>60</v>
      </c>
      <c r="B24" s="353">
        <v>1606</v>
      </c>
      <c r="C24" s="354">
        <v>3.5342532074558217E-2</v>
      </c>
      <c r="D24" s="353">
        <v>1277</v>
      </c>
      <c r="E24" s="354">
        <v>3.9188608604922362E-2</v>
      </c>
      <c r="F24" s="353">
        <v>262</v>
      </c>
      <c r="G24" s="354">
        <v>4.4122600202088247E-2</v>
      </c>
      <c r="H24" s="353">
        <v>67</v>
      </c>
      <c r="I24" s="354">
        <v>9.6862801792684684E-3</v>
      </c>
      <c r="J24" s="353">
        <v>1165</v>
      </c>
      <c r="K24" s="354">
        <v>4.116462315819229E-2</v>
      </c>
      <c r="L24" s="353">
        <v>428</v>
      </c>
      <c r="M24" s="354">
        <v>3.7011414735385682E-2</v>
      </c>
      <c r="N24" s="353">
        <v>13</v>
      </c>
      <c r="O24" s="355">
        <v>2.3314203730272595E-3</v>
      </c>
    </row>
    <row r="25" spans="1:15" s="34" customFormat="1" ht="13" customHeight="1" x14ac:dyDescent="0.3">
      <c r="A25" s="352" t="s">
        <v>61</v>
      </c>
      <c r="B25" s="353">
        <v>14545</v>
      </c>
      <c r="C25" s="354">
        <v>0.32008538544486259</v>
      </c>
      <c r="D25" s="353">
        <v>10815</v>
      </c>
      <c r="E25" s="354">
        <v>0.3318909961333088</v>
      </c>
      <c r="F25" s="353">
        <v>2439</v>
      </c>
      <c r="G25" s="354">
        <v>0.41074435836982148</v>
      </c>
      <c r="H25" s="353">
        <v>1291</v>
      </c>
      <c r="I25" s="354">
        <v>0.18664160763336707</v>
      </c>
      <c r="J25" s="353">
        <v>9923</v>
      </c>
      <c r="K25" s="354">
        <v>0.35062365287445674</v>
      </c>
      <c r="L25" s="353">
        <v>3789</v>
      </c>
      <c r="M25" s="354">
        <v>0.32765479072985126</v>
      </c>
      <c r="N25" s="353">
        <v>833</v>
      </c>
      <c r="O25" s="355">
        <v>0.14939024390243902</v>
      </c>
    </row>
    <row r="26" spans="1:15" s="34" customFormat="1" ht="13" customHeight="1" x14ac:dyDescent="0.3">
      <c r="A26" s="352" t="s">
        <v>62</v>
      </c>
      <c r="B26" s="353">
        <v>29290</v>
      </c>
      <c r="C26" s="354">
        <v>0.64457208248057918</v>
      </c>
      <c r="D26" s="353">
        <v>20494</v>
      </c>
      <c r="E26" s="354">
        <v>0.62992039526176891</v>
      </c>
      <c r="F26" s="353">
        <v>3237</v>
      </c>
      <c r="G26" s="354">
        <v>0.54613304142809027</v>
      </c>
      <c r="H26" s="353">
        <v>5559</v>
      </c>
      <c r="I26" s="354">
        <v>0.80467211218736445</v>
      </c>
      <c r="J26" s="353">
        <v>17213</v>
      </c>
      <c r="K26" s="354">
        <v>0.60821172396735101</v>
      </c>
      <c r="L26" s="353">
        <v>7347</v>
      </c>
      <c r="M26" s="354">
        <v>0.63533379453476302</v>
      </c>
      <c r="N26" s="353">
        <v>4730</v>
      </c>
      <c r="O26" s="355">
        <v>0.84827833572453371</v>
      </c>
    </row>
    <row r="27" spans="1:15" s="34" customFormat="1" ht="13" customHeight="1" x14ac:dyDescent="0.3">
      <c r="A27" s="347" t="s">
        <v>72</v>
      </c>
      <c r="B27" s="356"/>
      <c r="C27" s="357"/>
      <c r="D27" s="356"/>
      <c r="E27" s="357"/>
      <c r="F27" s="356"/>
      <c r="G27" s="357"/>
      <c r="H27" s="356"/>
      <c r="I27" s="357"/>
      <c r="J27" s="356"/>
      <c r="K27" s="357"/>
      <c r="L27" s="356"/>
      <c r="M27" s="357"/>
      <c r="N27" s="356"/>
      <c r="O27" s="358"/>
    </row>
    <row r="28" spans="1:15" s="34" customFormat="1" ht="13" customHeight="1" x14ac:dyDescent="0.3">
      <c r="A28" s="359" t="s">
        <v>33</v>
      </c>
      <c r="B28" s="353">
        <v>11282</v>
      </c>
      <c r="C28" s="360">
        <v>0.24827798684007835</v>
      </c>
      <c r="D28" s="353">
        <v>8653</v>
      </c>
      <c r="E28" s="360">
        <v>0.26554348493217944</v>
      </c>
      <c r="F28" s="361">
        <v>1372</v>
      </c>
      <c r="G28" s="360">
        <v>0.23105422701246212</v>
      </c>
      <c r="H28" s="353">
        <v>1257</v>
      </c>
      <c r="I28" s="360">
        <v>0.18172618187075321</v>
      </c>
      <c r="J28" s="353">
        <v>7974</v>
      </c>
      <c r="K28" s="360">
        <v>0.2817568283806226</v>
      </c>
      <c r="L28" s="353">
        <v>2422</v>
      </c>
      <c r="M28" s="360">
        <v>0.20944309927360774</v>
      </c>
      <c r="N28" s="361">
        <v>886</v>
      </c>
      <c r="O28" s="362">
        <v>0.15889526542324248</v>
      </c>
    </row>
    <row r="29" spans="1:15" s="34" customFormat="1" ht="13" customHeight="1" x14ac:dyDescent="0.3">
      <c r="A29" s="359" t="s">
        <v>34</v>
      </c>
      <c r="B29" s="353">
        <v>24344</v>
      </c>
      <c r="C29" s="360">
        <v>0.53672764683875795</v>
      </c>
      <c r="D29" s="353">
        <v>17445</v>
      </c>
      <c r="E29" s="360">
        <v>0.53535260541336771</v>
      </c>
      <c r="F29" s="361">
        <v>2025</v>
      </c>
      <c r="G29" s="360">
        <v>0.34102391377568203</v>
      </c>
      <c r="H29" s="353">
        <v>4874</v>
      </c>
      <c r="I29" s="360">
        <v>0.70464074020529133</v>
      </c>
      <c r="J29" s="353">
        <v>12142</v>
      </c>
      <c r="K29" s="360">
        <v>0.42903077629765735</v>
      </c>
      <c r="L29" s="353">
        <v>8066</v>
      </c>
      <c r="M29" s="360">
        <v>0.6965095122794881</v>
      </c>
      <c r="N29" s="361">
        <v>4136</v>
      </c>
      <c r="O29" s="362">
        <v>0.74075035868005734</v>
      </c>
    </row>
    <row r="30" spans="1:15" s="34" customFormat="1" ht="13" customHeight="1" x14ac:dyDescent="0.3">
      <c r="A30" s="359" t="s">
        <v>35</v>
      </c>
      <c r="B30" s="353">
        <v>9509</v>
      </c>
      <c r="C30" s="360">
        <v>0.20926035958715697</v>
      </c>
      <c r="D30" s="353">
        <v>6346</v>
      </c>
      <c r="E30" s="360">
        <v>0.19474621002884673</v>
      </c>
      <c r="F30" s="361">
        <v>2394</v>
      </c>
      <c r="G30" s="360">
        <v>0.40216604917480631</v>
      </c>
      <c r="H30" s="353">
        <v>769</v>
      </c>
      <c r="I30" s="360">
        <v>0.11117536504264855</v>
      </c>
      <c r="J30" s="353">
        <v>7929</v>
      </c>
      <c r="K30" s="360">
        <v>0.28016677855906152</v>
      </c>
      <c r="L30" s="353">
        <v>1026</v>
      </c>
      <c r="M30" s="360">
        <v>8.8723625043237636E-2</v>
      </c>
      <c r="N30" s="361">
        <v>554</v>
      </c>
      <c r="O30" s="362">
        <v>9.9354375896700139E-2</v>
      </c>
    </row>
    <row r="31" spans="1:15" s="34" customFormat="1" ht="13" customHeight="1" x14ac:dyDescent="0.3">
      <c r="A31" s="359" t="s">
        <v>36</v>
      </c>
      <c r="B31" s="353">
        <v>306</v>
      </c>
      <c r="C31" s="360">
        <v>6.7340067340067337E-3</v>
      </c>
      <c r="D31" s="353">
        <v>142</v>
      </c>
      <c r="E31" s="360">
        <v>4.3576996256060882E-3</v>
      </c>
      <c r="F31" s="361">
        <v>147</v>
      </c>
      <c r="G31" s="360">
        <v>2.4755810037049512E-2</v>
      </c>
      <c r="H31" s="353">
        <v>17</v>
      </c>
      <c r="I31" s="360">
        <v>2.4577128813069249E-3</v>
      </c>
      <c r="J31" s="353">
        <v>256</v>
      </c>
      <c r="K31" s="360">
        <v>9.0456167626585642E-3</v>
      </c>
      <c r="L31" s="353">
        <v>50</v>
      </c>
      <c r="M31" s="360">
        <v>4.3237634036665511E-3</v>
      </c>
      <c r="N31" s="361">
        <v>0</v>
      </c>
      <c r="O31" s="362">
        <v>0</v>
      </c>
    </row>
    <row r="32" spans="1:15" s="34" customFormat="1" ht="13" customHeight="1" x14ac:dyDescent="0.3">
      <c r="A32" s="347" t="s">
        <v>205</v>
      </c>
      <c r="B32" s="356"/>
      <c r="C32" s="357"/>
      <c r="D32" s="356"/>
      <c r="E32" s="357"/>
      <c r="F32" s="356"/>
      <c r="G32" s="357"/>
      <c r="H32" s="356"/>
      <c r="I32" s="357"/>
      <c r="J32" s="356"/>
      <c r="K32" s="357"/>
      <c r="L32" s="356"/>
      <c r="M32" s="357"/>
      <c r="N32" s="356"/>
      <c r="O32" s="358"/>
    </row>
    <row r="33" spans="1:15" s="34" customFormat="1" ht="13" customHeight="1" x14ac:dyDescent="0.3">
      <c r="A33" s="359" t="s">
        <v>65</v>
      </c>
      <c r="B33" s="353">
        <v>25696</v>
      </c>
      <c r="C33" s="354">
        <v>0.56548051319293147</v>
      </c>
      <c r="D33" s="353">
        <v>20795</v>
      </c>
      <c r="E33" s="354">
        <v>0.63815749094703245</v>
      </c>
      <c r="F33" s="353">
        <v>4078</v>
      </c>
      <c r="G33" s="354">
        <v>0.6867632199393735</v>
      </c>
      <c r="H33" s="353">
        <v>823</v>
      </c>
      <c r="I33" s="354">
        <v>0.11898221772444702</v>
      </c>
      <c r="J33" s="353">
        <v>18155</v>
      </c>
      <c r="K33" s="354">
        <v>0.64149676689869617</v>
      </c>
      <c r="L33" s="353">
        <v>7074</v>
      </c>
      <c r="M33" s="354">
        <v>0.61172604635074368</v>
      </c>
      <c r="N33" s="353">
        <v>467</v>
      </c>
      <c r="O33" s="355">
        <v>8.3751793400286947E-2</v>
      </c>
    </row>
    <row r="34" spans="1:15" s="34" customFormat="1" ht="13" customHeight="1" x14ac:dyDescent="0.3">
      <c r="A34" s="363" t="s">
        <v>66</v>
      </c>
      <c r="B34" s="364">
        <v>19745</v>
      </c>
      <c r="C34" s="365">
        <v>0.43451948680706853</v>
      </c>
      <c r="D34" s="364">
        <v>11791</v>
      </c>
      <c r="E34" s="365">
        <v>0.36184250905296755</v>
      </c>
      <c r="F34" s="364">
        <v>1860</v>
      </c>
      <c r="G34" s="365">
        <v>0.3132367800606265</v>
      </c>
      <c r="H34" s="364">
        <v>6094</v>
      </c>
      <c r="I34" s="365">
        <v>0.88101778227555294</v>
      </c>
      <c r="J34" s="364">
        <v>10146</v>
      </c>
      <c r="K34" s="365">
        <v>0.35850323310130383</v>
      </c>
      <c r="L34" s="364">
        <v>4490</v>
      </c>
      <c r="M34" s="365">
        <v>0.38827395364925632</v>
      </c>
      <c r="N34" s="364">
        <v>5109</v>
      </c>
      <c r="O34" s="366">
        <v>0.91624820659971307</v>
      </c>
    </row>
    <row r="35" spans="1:15" s="1" customFormat="1" ht="13" customHeight="1" x14ac:dyDescent="0.25">
      <c r="A35" s="1" t="s">
        <v>17</v>
      </c>
    </row>
    <row r="36" spans="1:15" s="1" customFormat="1" ht="13" customHeight="1" x14ac:dyDescent="0.25">
      <c r="A36" s="541" t="s">
        <v>406</v>
      </c>
      <c r="B36" s="541"/>
      <c r="C36" s="541"/>
      <c r="D36" s="541"/>
      <c r="E36" s="541"/>
    </row>
  </sheetData>
  <mergeCells count="9">
    <mergeCell ref="A36:E36"/>
    <mergeCell ref="A2:O2"/>
    <mergeCell ref="B4:C4"/>
    <mergeCell ref="D4:E4"/>
    <mergeCell ref="F4:G4"/>
    <mergeCell ref="H4:I4"/>
    <mergeCell ref="J4:K4"/>
    <mergeCell ref="L4:M4"/>
    <mergeCell ref="N4:O4"/>
  </mergeCells>
  <hyperlinks>
    <hyperlink ref="A2:O2" location="Índice!A1" display="Tabela 13 -Caracterização dos empregados afetos à atividade doméstica, por dimensão e origem/forma de representação legal, a 31 de dezembro de 2017"/>
  </hyperlinks>
  <pageMargins left="0.70866141732283472" right="0.70866141732283472" top="0.74803149606299213" bottom="0.74803149606299213" header="0.31496062992125984" footer="0.31496062992125984"/>
  <pageSetup paperSize="9" scale="79"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59</vt:i4>
      </vt:variant>
      <vt:variant>
        <vt:lpstr>Intervalos com nome</vt:lpstr>
      </vt:variant>
      <vt:variant>
        <vt:i4>2</vt:i4>
      </vt:variant>
    </vt:vector>
  </HeadingPairs>
  <TitlesOfParts>
    <vt:vector size="61" baseType="lpstr">
      <vt:lpstr>Índice</vt:lpstr>
      <vt:lpstr>Tabela 1</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vt:lpstr>
      <vt:lpstr>Tabela 14</vt:lpstr>
      <vt:lpstr>Tabela 15</vt:lpstr>
      <vt:lpstr>Tabela 16</vt:lpstr>
      <vt:lpstr>Tabela 17</vt:lpstr>
      <vt:lpstr>Tabela 18</vt:lpstr>
      <vt:lpstr>Tabela 19</vt:lpstr>
      <vt:lpstr>Tabela 20</vt:lpstr>
      <vt:lpstr>Tabela 21</vt:lpstr>
      <vt:lpstr>Tabela 22</vt:lpstr>
      <vt:lpstr>Tabela 23</vt:lpstr>
      <vt:lpstr>Tabela 24</vt:lpstr>
      <vt:lpstr>Tabela 25</vt:lpstr>
      <vt:lpstr>Tabela 26</vt:lpstr>
      <vt:lpstr>Tabela 27</vt:lpstr>
      <vt:lpstr>Tabela 28</vt:lpstr>
      <vt:lpstr>Tabela 29</vt:lpstr>
      <vt:lpstr>Tabela 30</vt:lpstr>
      <vt:lpstr>Tabela 31</vt:lpstr>
      <vt:lpstr>Tabela 32</vt:lpstr>
      <vt:lpstr>Tabela 33</vt:lpstr>
      <vt:lpstr>Tabela 34</vt:lpstr>
      <vt:lpstr>Tabela 35</vt:lpstr>
      <vt:lpstr>Tabela 36</vt:lpstr>
      <vt:lpstr>Tabela 37</vt:lpstr>
      <vt:lpstr>Tabela 38</vt:lpstr>
      <vt:lpstr>Tabela 39</vt:lpstr>
      <vt:lpstr>Tabela 40</vt:lpstr>
      <vt:lpstr>Tabela 41</vt:lpstr>
      <vt:lpstr>Tablela 42</vt:lpstr>
      <vt:lpstr>Tabela 43</vt:lpstr>
      <vt:lpstr>Tabela 44</vt:lpstr>
      <vt:lpstr>Tabela 45</vt:lpstr>
      <vt:lpstr>Tabela 46</vt:lpstr>
      <vt:lpstr>Tabela 47</vt:lpstr>
      <vt:lpstr>Tabela 48</vt:lpstr>
      <vt:lpstr>Tabela 49</vt:lpstr>
      <vt:lpstr>Tabela 50</vt:lpstr>
      <vt:lpstr>Tabela 51</vt:lpstr>
      <vt:lpstr>Tabela 52</vt:lpstr>
      <vt:lpstr>Tabela 53</vt:lpstr>
      <vt:lpstr>Tabela 54</vt:lpstr>
      <vt:lpstr>Tabela 55</vt:lpstr>
      <vt:lpstr>Tabela 56</vt:lpstr>
      <vt:lpstr>Tabela 57</vt:lpstr>
      <vt:lpstr>Folha1</vt:lpstr>
      <vt:lpstr>'Tabela 39'!Área_de_Impressão</vt:lpstr>
      <vt:lpstr>'Tabela 47'!Área_de_Impressão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2020-07-31T09:27:00Z</cp:lastPrinted>
  <dcterms:created xsi:type="dcterms:W3CDTF">2011-01-19T10:11:43Z</dcterms:created>
  <dcterms:modified xsi:type="dcterms:W3CDTF">2020-09-09T14:44:37Z</dcterms:modified>
</cp:coreProperties>
</file>