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eLivro" showPivotChartFilter="1"/>
  <mc:AlternateContent xmlns:mc="http://schemas.openxmlformats.org/markup-compatibility/2006">
    <mc:Choice Requires="x15">
      <x15ac:absPath xmlns:x15ac="http://schemas.microsoft.com/office/spreadsheetml/2010/11/ac" url="C:\Users\vflores\AppData\Local\Microsoft\Windows\INetCache\Content.Outlook\3JP0FGBH\"/>
    </mc:Choice>
  </mc:AlternateContent>
  <bookViews>
    <workbookView xWindow="-4520" yWindow="1290" windowWidth="19880" windowHeight="6900"/>
  </bookViews>
  <sheets>
    <sheet name="Índice" sheetId="11" r:id="rId1"/>
    <sheet name="Tabela 1" sheetId="9" r:id="rId2"/>
    <sheet name="Tabela 2" sheetId="12" r:id="rId3"/>
    <sheet name="Tabela 3" sheetId="13" r:id="rId4"/>
    <sheet name="Tabela 4" sheetId="14" r:id="rId5"/>
    <sheet name="Tabela 5" sheetId="15" r:id="rId6"/>
    <sheet name="Tabela 6" sheetId="20" r:id="rId7"/>
    <sheet name="Tabela 7" sheetId="21" r:id="rId8"/>
    <sheet name="Tabela 8" sheetId="25" r:id="rId9"/>
    <sheet name="Tabela 9" sheetId="26" r:id="rId10"/>
    <sheet name="Tabela 10" sheetId="19" r:id="rId11"/>
    <sheet name="Tabela 11" sheetId="22" r:id="rId12"/>
    <sheet name="Tabela 12" sheetId="23" r:id="rId13"/>
    <sheet name="Tabela 13" sheetId="24" r:id="rId14"/>
    <sheet name="Tabela 14" sheetId="18" r:id="rId15"/>
    <sheet name="Tabela 15" sheetId="27" r:id="rId16"/>
    <sheet name="Tabela 16" sheetId="17" r:id="rId17"/>
    <sheet name="Tabela 17" sheetId="28" r:id="rId18"/>
    <sheet name="Tabela 18" sheetId="29" r:id="rId19"/>
    <sheet name="Tabela 19" sheetId="30" r:id="rId20"/>
    <sheet name="Tabela 20" sheetId="31" r:id="rId21"/>
    <sheet name="Tabela 21" sheetId="32" r:id="rId22"/>
    <sheet name="Tabela 22" sheetId="16" r:id="rId23"/>
    <sheet name="Tabela 23" sheetId="33" r:id="rId24"/>
    <sheet name="Tabela 24" sheetId="34" r:id="rId25"/>
    <sheet name="Tabela 25" sheetId="35" r:id="rId26"/>
    <sheet name="Tabela 26" sheetId="36" r:id="rId27"/>
    <sheet name="Tabela 27" sheetId="37" r:id="rId28"/>
    <sheet name="Tabela 28" sheetId="38" r:id="rId29"/>
    <sheet name="Tabela 29" sheetId="79" r:id="rId30"/>
    <sheet name="Tabela 30" sheetId="39" r:id="rId31"/>
    <sheet name="Tabela 31" sheetId="70" r:id="rId32"/>
    <sheet name="Tabela 32" sheetId="40" r:id="rId33"/>
    <sheet name="Tabela 33" sheetId="73" r:id="rId34"/>
    <sheet name="Tabela 34" sheetId="80" r:id="rId35"/>
    <sheet name="Tabela 35" sheetId="74" r:id="rId36"/>
    <sheet name="Tabela 36" sheetId="50" r:id="rId37"/>
    <sheet name="Tabela 37" sheetId="49" r:id="rId38"/>
    <sheet name="Tabela 38" sheetId="61" r:id="rId39"/>
    <sheet name="Tabela 39" sheetId="54" r:id="rId40"/>
    <sheet name="Tabela 40" sheetId="55" r:id="rId41"/>
    <sheet name="Tabela 41" sheetId="58" r:id="rId42"/>
    <sheet name="Tabela 42" sheetId="62" r:id="rId43"/>
    <sheet name="Tabela 43" sheetId="63" r:id="rId44"/>
    <sheet name="Tabela 44" sheetId="64" r:id="rId45"/>
    <sheet name="Tabela 45" sheetId="65" r:id="rId46"/>
    <sheet name="Tabela 46" sheetId="76" r:id="rId47"/>
    <sheet name="Tabela 47" sheetId="66" r:id="rId48"/>
    <sheet name="Tabela 48" sheetId="67" r:id="rId49"/>
    <sheet name="Tabela 49" sheetId="68" r:id="rId50"/>
    <sheet name="Folha1" sheetId="69" r:id="rId51"/>
  </sheets>
  <definedNames>
    <definedName name="_xlnm.Print_Area" localSheetId="30">'Tabela 30'!$A$1:$C$41</definedName>
    <definedName name="_xlnm.Print_Area" localSheetId="34">'Tabela 34'!$A$1:$C$30</definedName>
    <definedName name="_xlnm.Print_Area" localSheetId="39">'Tabela 39'!$A$1:$C$26</definedName>
  </definedNames>
  <calcPr calcId="162913"/>
</workbook>
</file>

<file path=xl/calcChain.xml><?xml version="1.0" encoding="utf-8"?>
<calcChain xmlns="http://schemas.openxmlformats.org/spreadsheetml/2006/main">
  <c r="C28" i="58" l="1"/>
  <c r="C27" i="58"/>
  <c r="C13" i="58"/>
  <c r="C23" i="58"/>
  <c r="B27" i="58"/>
  <c r="B13" i="58"/>
  <c r="B23" i="58" l="1"/>
  <c r="B29" i="58" s="1"/>
  <c r="B18" i="55" l="1"/>
  <c r="B26" i="55"/>
  <c r="B27" i="55" l="1"/>
  <c r="C24" i="55" s="1"/>
  <c r="B19" i="55"/>
  <c r="C23" i="54"/>
  <c r="C22" i="54"/>
  <c r="C21" i="54"/>
  <c r="C20" i="54"/>
  <c r="C19" i="54"/>
  <c r="C18" i="54"/>
  <c r="C17" i="54"/>
  <c r="C16" i="54"/>
  <c r="C15" i="54"/>
  <c r="C24" i="54"/>
  <c r="B24" i="54"/>
  <c r="C12" i="54"/>
  <c r="C11" i="54"/>
  <c r="C10" i="54"/>
  <c r="C7" i="54"/>
  <c r="C17" i="55" l="1"/>
  <c r="C18" i="55"/>
  <c r="C15" i="55"/>
  <c r="C16" i="55"/>
  <c r="C13" i="55"/>
  <c r="C14" i="55"/>
  <c r="C11" i="55"/>
  <c r="C12" i="55"/>
  <c r="C26" i="55"/>
  <c r="C25" i="55"/>
  <c r="B28" i="55"/>
  <c r="C21" i="55"/>
  <c r="C22" i="55"/>
  <c r="C7" i="55"/>
  <c r="C8" i="55"/>
  <c r="C9" i="55"/>
  <c r="C23" i="55"/>
  <c r="C10" i="55"/>
  <c r="C27" i="55" l="1"/>
  <c r="C19" i="55"/>
  <c r="B13" i="54" l="1"/>
  <c r="B25" i="54" l="1"/>
  <c r="C8" i="54"/>
  <c r="C9" i="54"/>
  <c r="C13" i="54" l="1"/>
  <c r="B34" i="61" l="1"/>
  <c r="C34" i="61" s="1"/>
  <c r="C26" i="61"/>
  <c r="B31" i="61"/>
  <c r="C31" i="61" s="1"/>
  <c r="B26" i="61"/>
  <c r="B25" i="61"/>
  <c r="C20" i="61"/>
  <c r="C17" i="61"/>
  <c r="C12" i="61"/>
  <c r="C8" i="61"/>
  <c r="B21" i="61"/>
  <c r="B20" i="61"/>
  <c r="B17" i="61"/>
  <c r="B12" i="61"/>
  <c r="B8" i="61"/>
  <c r="B35" i="61" l="1"/>
  <c r="B9" i="50"/>
  <c r="C35" i="61" l="1"/>
  <c r="B38" i="61"/>
  <c r="C38" i="61" s="1"/>
  <c r="B13" i="49"/>
  <c r="C20" i="80" l="1"/>
  <c r="C28" i="80"/>
  <c r="C27" i="80"/>
  <c r="C26" i="80"/>
  <c r="C23" i="80"/>
  <c r="C22" i="80"/>
  <c r="C21" i="80"/>
  <c r="C16" i="80"/>
  <c r="C6" i="80"/>
  <c r="C12" i="80"/>
  <c r="C31" i="80"/>
  <c r="C30" i="80"/>
  <c r="C29" i="80" l="1"/>
  <c r="B29" i="80" l="1"/>
  <c r="B23" i="80"/>
  <c r="B17" i="80"/>
  <c r="B16" i="80"/>
  <c r="B12" i="80"/>
  <c r="B6" i="80"/>
  <c r="B31" i="80" l="1"/>
  <c r="B9" i="74" l="1"/>
  <c r="B25" i="40" l="1"/>
  <c r="B14" i="70" l="1"/>
  <c r="B12" i="70"/>
  <c r="B30" i="39" l="1"/>
  <c r="B24" i="39"/>
  <c r="C40" i="39"/>
  <c r="C39" i="39"/>
  <c r="C38" i="39"/>
  <c r="C35" i="39"/>
  <c r="C32" i="39"/>
  <c r="C29" i="39"/>
  <c r="C28" i="39"/>
  <c r="C27" i="39"/>
  <c r="C26" i="39"/>
  <c r="C23" i="39"/>
  <c r="C19" i="39"/>
  <c r="C15" i="39"/>
  <c r="C11" i="39"/>
  <c r="C6" i="39"/>
  <c r="C5" i="39"/>
  <c r="C4" i="23" l="1"/>
  <c r="D4" i="23" s="1"/>
  <c r="E4" i="23" s="1"/>
  <c r="C4" i="24"/>
  <c r="D4" i="24" s="1"/>
  <c r="E4" i="24" s="1"/>
  <c r="G15" i="9" l="1"/>
  <c r="J15" i="9" s="1"/>
  <c r="J14" i="9"/>
  <c r="J13" i="9"/>
  <c r="J12" i="9"/>
  <c r="J10" i="9"/>
  <c r="J9" i="9"/>
  <c r="J8" i="9"/>
  <c r="J7" i="9"/>
  <c r="I15" i="9"/>
  <c r="I14" i="9"/>
  <c r="I13" i="9"/>
  <c r="I12" i="9"/>
  <c r="I10" i="9"/>
  <c r="I9" i="9"/>
  <c r="I8" i="9"/>
  <c r="I7" i="9"/>
  <c r="H14" i="9" l="1"/>
  <c r="H13" i="9"/>
  <c r="H12" i="9"/>
  <c r="H9" i="9"/>
  <c r="H8" i="9"/>
  <c r="H7" i="9"/>
  <c r="H10" i="9" l="1"/>
  <c r="H15" i="9"/>
  <c r="C7" i="17" l="1"/>
  <c r="C6" i="17"/>
  <c r="E4" i="22" l="1"/>
  <c r="H4" i="22" s="1"/>
  <c r="K4" i="22" s="1"/>
  <c r="H4" i="19"/>
  <c r="K4" i="19" s="1"/>
</calcChain>
</file>

<file path=xl/sharedStrings.xml><?xml version="1.0" encoding="utf-8"?>
<sst xmlns="http://schemas.openxmlformats.org/spreadsheetml/2006/main" count="1141" uniqueCount="488">
  <si>
    <t>-</t>
  </si>
  <si>
    <t>Associação Portuguesa de Bancos (APB)</t>
  </si>
  <si>
    <t>APB em % do Total do SBP</t>
  </si>
  <si>
    <t>Doméstica</t>
  </si>
  <si>
    <t>Filial</t>
  </si>
  <si>
    <t>Sucursal</t>
  </si>
  <si>
    <t>Total</t>
  </si>
  <si>
    <t>Nº de Instituições Financeiras</t>
  </si>
  <si>
    <t>Em % do Total</t>
  </si>
  <si>
    <t>Por Origem/Forma de Representação Legal</t>
  </si>
  <si>
    <t>Por Dimensão</t>
  </si>
  <si>
    <t>Grande</t>
  </si>
  <si>
    <t>Média</t>
  </si>
  <si>
    <t>Pequena</t>
  </si>
  <si>
    <t>Multiespecializada</t>
  </si>
  <si>
    <t>Especializada</t>
  </si>
  <si>
    <t>Fonte: BdP.</t>
  </si>
  <si>
    <t>Fonte: IFs, APB.</t>
  </si>
  <si>
    <r>
      <t>Em Nº de Entidades</t>
    </r>
    <r>
      <rPr>
        <b/>
        <vertAlign val="superscript"/>
        <sz val="8"/>
        <color theme="1"/>
        <rFont val="Calibri"/>
        <family val="2"/>
      </rPr>
      <t>(2)</t>
    </r>
  </si>
  <si>
    <r>
      <t>Por Dimensão</t>
    </r>
    <r>
      <rPr>
        <b/>
        <vertAlign val="superscript"/>
        <sz val="8"/>
        <color theme="1"/>
        <rFont val="Calibri"/>
        <family val="2"/>
      </rPr>
      <t>(1)</t>
    </r>
  </si>
  <si>
    <r>
      <rPr>
        <vertAlign val="superscript"/>
        <sz val="8"/>
        <color theme="1"/>
        <rFont val="Calibri"/>
        <family val="2"/>
      </rPr>
      <t>(2)</t>
    </r>
    <r>
      <rPr>
        <sz val="8"/>
        <color theme="1"/>
        <rFont val="Calibri"/>
        <family val="2"/>
        <scheme val="minor"/>
      </rPr>
      <t xml:space="preserve"> As entidades correspondem, no caso da APB, aos seus Associados.</t>
    </r>
  </si>
  <si>
    <r>
      <rPr>
        <vertAlign val="superscript"/>
        <sz val="8"/>
        <color theme="1"/>
        <rFont val="Calibri"/>
        <family val="2"/>
      </rPr>
      <t>(1)</t>
    </r>
    <r>
      <rPr>
        <sz val="8"/>
        <color theme="1"/>
        <rFont val="Calibri"/>
        <family val="2"/>
        <scheme val="minor"/>
      </rPr>
      <t xml:space="preserve"> Classificam-se como "Grandes", as instituições financeiras que representam 5% inclusive ou mais do ativo agregado, como "Médias" as que representam entre 1% e 5%, e como "Pequenas" as que representam 1% inlcusive ou menos do total de ativo agregado. </t>
    </r>
  </si>
  <si>
    <r>
      <rPr>
        <vertAlign val="superscript"/>
        <sz val="8"/>
        <color theme="1"/>
        <rFont val="Calibri"/>
        <family val="2"/>
      </rPr>
      <t>(2)</t>
    </r>
    <r>
      <rPr>
        <sz val="8"/>
        <color theme="1"/>
        <rFont val="Calibri"/>
        <family val="2"/>
        <scheme val="minor"/>
      </rPr>
      <t xml:space="preserve"> A área de negócio das instituições financeiras é classificada como "Especializada" quando estas se dedicam, numa base exclusiva ou maioritariamente, a uma das seguintes atividades: crédito ao consumo, crédito imobiliário, crédito automóvel ou banca de investimento. Nos restantes casos, a área de negócio é classificada como "Multiespecializada".   </t>
    </r>
  </si>
  <si>
    <t>Total (milhões €)</t>
  </si>
  <si>
    <t>PIB Nacional (nominal)</t>
  </si>
  <si>
    <t>Ativo Agregado</t>
  </si>
  <si>
    <t>Ativo Agregado em % do PIB</t>
  </si>
  <si>
    <t>Fonte: IFs, APB, INE.</t>
  </si>
  <si>
    <t>Análise das Instituições Financeiras Associadas</t>
  </si>
  <si>
    <t>Recursos Humanos</t>
  </si>
  <si>
    <r>
      <t>Por Área de Negócio</t>
    </r>
    <r>
      <rPr>
        <b/>
        <vertAlign val="superscript"/>
        <sz val="8"/>
        <color theme="1"/>
        <rFont val="Calibri"/>
        <family val="2"/>
      </rPr>
      <t>(2)</t>
    </r>
  </si>
  <si>
    <r>
      <t>Sistema Bancário Português (SBP)</t>
    </r>
    <r>
      <rPr>
        <b/>
        <vertAlign val="superscript"/>
        <sz val="8"/>
        <color theme="0"/>
        <rFont val="Calibri"/>
        <family val="2"/>
      </rPr>
      <t>(1)</t>
    </r>
  </si>
  <si>
    <t>Afetos à Atividade Doméstica</t>
  </si>
  <si>
    <t>Afetos à Atividade Internacional</t>
  </si>
  <si>
    <t>Grande Dimensão</t>
  </si>
  <si>
    <t>Média Dimensão</t>
  </si>
  <si>
    <t>Pequena Dimensão</t>
  </si>
  <si>
    <t>Chefias</t>
  </si>
  <si>
    <t>Específicas</t>
  </si>
  <si>
    <t>Administrativas</t>
  </si>
  <si>
    <t>Auxiliares</t>
  </si>
  <si>
    <r>
      <t>H</t>
    </r>
    <r>
      <rPr>
        <b/>
        <vertAlign val="superscript"/>
        <sz val="11"/>
        <color theme="0"/>
        <rFont val="Calibri"/>
        <family val="2"/>
      </rPr>
      <t>*</t>
    </r>
  </si>
  <si>
    <r>
      <t>M</t>
    </r>
    <r>
      <rPr>
        <b/>
        <vertAlign val="superscript"/>
        <sz val="11"/>
        <color theme="0"/>
        <rFont val="Calibri"/>
        <family val="2"/>
      </rPr>
      <t>*</t>
    </r>
  </si>
  <si>
    <r>
      <t>D</t>
    </r>
    <r>
      <rPr>
        <b/>
        <vertAlign val="superscript"/>
        <sz val="11"/>
        <color theme="0"/>
        <rFont val="Calibri"/>
        <family val="2"/>
      </rPr>
      <t>*</t>
    </r>
    <r>
      <rPr>
        <b/>
        <sz val="11"/>
        <color theme="0"/>
        <rFont val="Calibri"/>
        <family val="2"/>
      </rPr>
      <t xml:space="preserve"> (p.p.)</t>
    </r>
  </si>
  <si>
    <t>* (H) Homens; (M) Mulheres; (D) Diferencial.</t>
  </si>
  <si>
    <t>Domésticas</t>
  </si>
  <si>
    <t>Filiais</t>
  </si>
  <si>
    <t>Sucursais</t>
  </si>
  <si>
    <t>Total da amostra</t>
  </si>
  <si>
    <t>Variação</t>
  </si>
  <si>
    <t>Homens</t>
  </si>
  <si>
    <t>Mulheres</t>
  </si>
  <si>
    <t>Por Género:</t>
  </si>
  <si>
    <t>Por Idades:</t>
  </si>
  <si>
    <t>Até 30 anos</t>
  </si>
  <si>
    <t>De 30 a 44 anos</t>
  </si>
  <si>
    <t>45 anos ou mais</t>
  </si>
  <si>
    <t>Por Antiguidade:</t>
  </si>
  <si>
    <t>Até 1 ano</t>
  </si>
  <si>
    <t>de 1 a 5 anos</t>
  </si>
  <si>
    <t>de 6 a 10 anos</t>
  </si>
  <si>
    <t>de 11 a 15 anos</t>
  </si>
  <si>
    <t>mais de 15 anos</t>
  </si>
  <si>
    <t>Por Vínculo Contratual:</t>
  </si>
  <si>
    <t>Efectivos</t>
  </si>
  <si>
    <t>Contratados a prazo</t>
  </si>
  <si>
    <t>Por Habilitações Literárias:</t>
  </si>
  <si>
    <t>Ensino Básico</t>
  </si>
  <si>
    <t>Ensino Secundário</t>
  </si>
  <si>
    <t>Ensino Superior</t>
  </si>
  <si>
    <t>Por Funções:</t>
  </si>
  <si>
    <t>Por Actividade:</t>
  </si>
  <si>
    <t>Comercial</t>
  </si>
  <si>
    <t>Outra</t>
  </si>
  <si>
    <t>Por Género</t>
  </si>
  <si>
    <t>Por Idades</t>
  </si>
  <si>
    <t>Por Antiguidade</t>
  </si>
  <si>
    <t>Por Vínculo Contratual</t>
  </si>
  <si>
    <t>Por Habilitações Literárias</t>
  </si>
  <si>
    <t>Por Funções</t>
  </si>
  <si>
    <t>%</t>
  </si>
  <si>
    <t>Tempo Integral</t>
  </si>
  <si>
    <t>Horário Parcial</t>
  </si>
  <si>
    <t>Horário Diferenciado</t>
  </si>
  <si>
    <t>Trabalho por turnos</t>
  </si>
  <si>
    <t>Até 29 anos</t>
  </si>
  <si>
    <t>Número de Formandos</t>
  </si>
  <si>
    <t>Número de Participantes em Acções de Formação</t>
  </si>
  <si>
    <t>Horas de Formação Realizadas</t>
  </si>
  <si>
    <t>Número de Ações de Formação Realizadas</t>
  </si>
  <si>
    <t>Internas</t>
  </si>
  <si>
    <t>Externas</t>
  </si>
  <si>
    <t>Tipologia de Ações de Formação Realizadas</t>
  </si>
  <si>
    <t>Número de Participantes em Ações de Formação</t>
  </si>
  <si>
    <t>Metodologia das Ações de Formação</t>
  </si>
  <si>
    <t>Formação presencial</t>
  </si>
  <si>
    <t>Outras</t>
  </si>
  <si>
    <t>Custos com entidades externas</t>
  </si>
  <si>
    <t>Custos internos</t>
  </si>
  <si>
    <t>Total (€)</t>
  </si>
  <si>
    <t>Gastos por Formando</t>
  </si>
  <si>
    <t>Gastos por Participante</t>
  </si>
  <si>
    <r>
      <t xml:space="preserve">Formação </t>
    </r>
    <r>
      <rPr>
        <i/>
        <sz val="11"/>
        <color theme="1"/>
        <rFont val="Calibri"/>
        <family val="2"/>
        <scheme val="minor"/>
      </rPr>
      <t>online</t>
    </r>
    <r>
      <rPr>
        <sz val="11"/>
        <color theme="1"/>
        <rFont val="Calibri"/>
        <family val="2"/>
        <scheme val="minor"/>
      </rPr>
      <t xml:space="preserve">
</t>
    </r>
    <r>
      <rPr>
        <i/>
        <sz val="11"/>
        <color theme="1"/>
        <rFont val="Calibri"/>
        <family val="2"/>
      </rPr>
      <t>(e-learning)</t>
    </r>
  </si>
  <si>
    <r>
      <t>Em % do número de colaboradores</t>
    </r>
    <r>
      <rPr>
        <vertAlign val="superscript"/>
        <sz val="11"/>
        <color rgb="FF000000"/>
        <rFont val="Calibri"/>
        <family val="2"/>
      </rPr>
      <t>(1)</t>
    </r>
    <r>
      <rPr>
        <sz val="11"/>
        <color rgb="FF000000"/>
        <rFont val="Calibri"/>
        <family val="2"/>
        <scheme val="minor"/>
      </rPr>
      <t xml:space="preserve">
afetos à atividade doméstica</t>
    </r>
  </si>
  <si>
    <r>
      <t xml:space="preserve">Total (milhares €) </t>
    </r>
    <r>
      <rPr>
        <vertAlign val="superscript"/>
        <sz val="11"/>
        <color rgb="FF000000"/>
        <rFont val="Calibri"/>
        <family val="2"/>
      </rPr>
      <t>(1)</t>
    </r>
  </si>
  <si>
    <r>
      <t xml:space="preserve">Formação à distância </t>
    </r>
    <r>
      <rPr>
        <vertAlign val="superscript"/>
        <sz val="11"/>
        <color theme="1"/>
        <rFont val="Calibri"/>
        <family val="2"/>
      </rPr>
      <t>(1)</t>
    </r>
  </si>
  <si>
    <r>
      <t xml:space="preserve">Em % dos gastos gerais  administrativos </t>
    </r>
    <r>
      <rPr>
        <vertAlign val="superscript"/>
        <sz val="11"/>
        <color rgb="FF000000"/>
        <rFont val="Calibri"/>
        <family val="2"/>
        <scheme val="minor"/>
      </rPr>
      <t>(3)</t>
    </r>
  </si>
  <si>
    <t>Número de balcões em Portugal</t>
  </si>
  <si>
    <t>Promotores Externos</t>
  </si>
  <si>
    <t>Agências Imobiliárias</t>
  </si>
  <si>
    <t>Agentes de Seguros</t>
  </si>
  <si>
    <t>Outros promotores</t>
  </si>
  <si>
    <t> -</t>
  </si>
  <si>
    <t>Número de Balcões</t>
  </si>
  <si>
    <t>Por Distrito</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</si>
  <si>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</si>
  <si>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</si>
  <si>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</si>
  <si>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</si>
  <si>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</si>
  <si>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</si>
  <si>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</si>
  <si>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</si>
  <si>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</si>
  <si>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</si>
  <si>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</si>
  <si>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</si>
  <si>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</si>
  <si>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</si>
  <si>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</si>
  <si>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</si>
  <si>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</si>
  <si>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</si>
  <si>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Funchal</t>
  </si>
  <si>
    <t>Angra do Heroísmo</t>
  </si>
  <si>
    <t>Horta</t>
  </si>
  <si>
    <t>Ponta Delgada</t>
  </si>
  <si>
    <t>Habitantes por Balcão e Variação Anual</t>
  </si>
  <si>
    <t>Sucursais e Escritórios de Representação no Exterior</t>
  </si>
  <si>
    <t xml:space="preserve">Total </t>
  </si>
  <si>
    <t>Distribuição Geográfica</t>
  </si>
  <si>
    <t>Europa</t>
  </si>
  <si>
    <t>África</t>
  </si>
  <si>
    <t xml:space="preserve">América </t>
  </si>
  <si>
    <t>Ásia</t>
  </si>
  <si>
    <t>- </t>
  </si>
  <si>
    <t>Em valor absoluto</t>
  </si>
  <si>
    <t>Número de ATMs das Instituições Financeiras Associadas</t>
  </si>
  <si>
    <t>Rede Multibanco</t>
  </si>
  <si>
    <t>Rede Própria</t>
  </si>
  <si>
    <r>
      <t xml:space="preserve">Número de ATMs da Rede Multibanco </t>
    </r>
    <r>
      <rPr>
        <b/>
        <vertAlign val="superscript"/>
        <sz val="11"/>
        <color theme="1"/>
        <rFont val="Calibri"/>
        <family val="2"/>
      </rPr>
      <t>(1)</t>
    </r>
  </si>
  <si>
    <t>Fonte: SIBS, IFs, APB.</t>
  </si>
  <si>
    <t>Número de Utilizadores de Homebanking</t>
  </si>
  <si>
    <t>Indicadores de Cobertura Bancária</t>
  </si>
  <si>
    <t>Análise de solvabilidade</t>
  </si>
  <si>
    <r>
      <t xml:space="preserve">Análise de </t>
    </r>
    <r>
      <rPr>
        <b/>
        <i/>
        <sz val="11"/>
        <rFont val="Calibri"/>
        <family val="2"/>
      </rPr>
      <t>Performance</t>
    </r>
  </si>
  <si>
    <t>Indicadores de Eficiência</t>
  </si>
  <si>
    <t>Atividade Internacional</t>
  </si>
  <si>
    <t>Ativo (milhões €)</t>
  </si>
  <si>
    <t>Em Valor de Ativo (milhões €)</t>
  </si>
  <si>
    <t>Em % do total</t>
  </si>
  <si>
    <t>Imparidade (milhões €)</t>
  </si>
  <si>
    <t>milhões €</t>
  </si>
  <si>
    <t>Derivados</t>
  </si>
  <si>
    <t>Depósitos</t>
  </si>
  <si>
    <t>Outros Resultados (OR)</t>
  </si>
  <si>
    <t>Produto Bancário (PB)</t>
  </si>
  <si>
    <t>Custos Operativos</t>
  </si>
  <si>
    <t>Resultado Bruto de Exploração (RBE)</t>
  </si>
  <si>
    <t>Resultado Antes de Impostos (RAI)</t>
  </si>
  <si>
    <t>Custos com pessoal</t>
  </si>
  <si>
    <t>Gastos gerais administrativos</t>
  </si>
  <si>
    <t>% PB</t>
  </si>
  <si>
    <t>Margem Financeira (MF)</t>
  </si>
  <si>
    <t>Resultados de Serviços e Comissões</t>
  </si>
  <si>
    <t>Resultados de Operações Financeiras</t>
  </si>
  <si>
    <t>Outros Resultados</t>
  </si>
  <si>
    <t>Provisões e Similares</t>
  </si>
  <si>
    <r>
      <t xml:space="preserve">Resultado Antes de Impostos </t>
    </r>
    <r>
      <rPr>
        <b/>
        <vertAlign val="superscript"/>
        <sz val="11"/>
        <color theme="1"/>
        <rFont val="Calibri"/>
        <family val="2"/>
      </rPr>
      <t>(1)</t>
    </r>
  </si>
  <si>
    <t>Ajustamentos para apuramento do lucro tributável / prejuízo fiscal</t>
  </si>
  <si>
    <t>De aplicação a todos os sujeitos passivos de IRC:</t>
  </si>
  <si>
    <t>Mais-valias e imparidades em participações (líquidas)</t>
  </si>
  <si>
    <t>Eliminação da dupla tributação económica dos lucros distribuídos</t>
  </si>
  <si>
    <t>Benefícios fiscais</t>
  </si>
  <si>
    <t>Gastos e rendimentos não relevantes para efeitos fiscais</t>
  </si>
  <si>
    <t>Provisões para outros riscos</t>
  </si>
  <si>
    <t>Imputação de lucros de sociedades não residentes sujeitas a um regime fiscal privilegiado</t>
  </si>
  <si>
    <t>Benefícios de cessação de emprego, benefícios de reforma e outros benefícios pós-emprego ou a long prazo de empregados</t>
  </si>
  <si>
    <t>Imparidades para risco de crédito</t>
  </si>
  <si>
    <t>Lucro Tributável  / Prejuízo Fiscal do Exercício</t>
  </si>
  <si>
    <t>Utilização de prejuízos fiscais de exercícios anteriores</t>
  </si>
  <si>
    <r>
      <t xml:space="preserve">Outros </t>
    </r>
    <r>
      <rPr>
        <vertAlign val="superscript"/>
        <sz val="11"/>
        <color theme="1"/>
        <rFont val="Calibri"/>
        <family val="2"/>
      </rPr>
      <t>(2)</t>
    </r>
  </si>
  <si>
    <r>
      <t xml:space="preserve">Matéria Coletável </t>
    </r>
    <r>
      <rPr>
        <b/>
        <vertAlign val="superscript"/>
        <sz val="11"/>
        <color theme="1"/>
        <rFont val="Calibri"/>
        <family val="2"/>
      </rPr>
      <t>(3)</t>
    </r>
  </si>
  <si>
    <t>Impostos sobre o rendimento (IRC)</t>
  </si>
  <si>
    <t>Taxa de Imposto sobre o Rendimento (%)</t>
  </si>
  <si>
    <t>Impostos sobre o rendimento suportados no estrangeiro líquidos de dedução por dupla tributação</t>
  </si>
  <si>
    <t>Tributações autónomas</t>
  </si>
  <si>
    <r>
      <t>Derramas</t>
    </r>
    <r>
      <rPr>
        <vertAlign val="superscript"/>
        <sz val="11"/>
        <color theme="1"/>
        <rFont val="Calibri"/>
        <family val="2"/>
      </rPr>
      <t xml:space="preserve"> (1)</t>
    </r>
  </si>
  <si>
    <t>Total de Derramas, Tributações Autónomas e Imposto Sobre o Rendimento Suportado no Estrangeiro</t>
  </si>
  <si>
    <t>Contribuição sobre o Sector Bancário</t>
  </si>
  <si>
    <t>Taxa Social Única</t>
  </si>
  <si>
    <t>Encargo com pensões</t>
  </si>
  <si>
    <t>Outros encargos</t>
  </si>
  <si>
    <r>
      <t xml:space="preserve">Encargos fiscais de exploração </t>
    </r>
    <r>
      <rPr>
        <vertAlign val="superscript"/>
        <sz val="11"/>
        <color theme="1"/>
        <rFont val="Calibri"/>
        <family val="2"/>
      </rPr>
      <t>(1)</t>
    </r>
  </si>
  <si>
    <t>Ativo Total (Milhões €)</t>
  </si>
  <si>
    <r>
      <t xml:space="preserve">Ativo Total </t>
    </r>
    <r>
      <rPr>
        <vertAlign val="superscript"/>
        <sz val="11"/>
        <color theme="1"/>
        <rFont val="Calibri"/>
        <family val="2"/>
      </rPr>
      <t>(1)</t>
    </r>
  </si>
  <si>
    <t>Fundos Próprios (Milhões €)</t>
  </si>
  <si>
    <t>Common Equity Tier 1 (CET1)</t>
  </si>
  <si>
    <r>
      <rPr>
        <i/>
        <sz val="11"/>
        <color theme="1"/>
        <rFont val="Calibri"/>
        <family val="2"/>
      </rPr>
      <t>Tier</t>
    </r>
    <r>
      <rPr>
        <sz val="11"/>
        <color theme="1"/>
        <rFont val="Calibri"/>
        <family val="2"/>
        <scheme val="minor"/>
      </rPr>
      <t xml:space="preserve"> 1</t>
    </r>
  </si>
  <si>
    <r>
      <rPr>
        <i/>
        <sz val="11"/>
        <color theme="1"/>
        <rFont val="Calibri"/>
        <family val="2"/>
      </rPr>
      <t>Tier</t>
    </r>
    <r>
      <rPr>
        <sz val="11"/>
        <color theme="1"/>
        <rFont val="Calibri"/>
        <family val="2"/>
        <scheme val="minor"/>
      </rPr>
      <t xml:space="preserve"> 2</t>
    </r>
  </si>
  <si>
    <t>Fundos Próprios Elegíveis</t>
  </si>
  <si>
    <t>Ativos Ponderados pelo Risco (Milhões €)</t>
  </si>
  <si>
    <t>Risco de crédito</t>
  </si>
  <si>
    <t>Risco de mercado</t>
  </si>
  <si>
    <t>Risco operacional</t>
  </si>
  <si>
    <t>Posições em risco - Ajustamento da avaliação de crédito</t>
  </si>
  <si>
    <t>Ativos ponderados pelo risco</t>
  </si>
  <si>
    <r>
      <t xml:space="preserve">Rácios de Fundos Próprios (%) </t>
    </r>
    <r>
      <rPr>
        <b/>
        <vertAlign val="superscript"/>
        <sz val="11"/>
        <color theme="1"/>
        <rFont val="Calibri"/>
        <family val="2"/>
      </rPr>
      <t>(2)</t>
    </r>
  </si>
  <si>
    <t>Indicadores de Eficiência Por Empregado</t>
  </si>
  <si>
    <t>População por Empregado</t>
  </si>
  <si>
    <r>
      <t xml:space="preserve">Número Global de Empregados </t>
    </r>
    <r>
      <rPr>
        <b/>
        <vertAlign val="superscript"/>
        <sz val="11"/>
        <color theme="1"/>
        <rFont val="Calibri"/>
        <family val="2"/>
      </rPr>
      <t>(1)</t>
    </r>
  </si>
  <si>
    <r>
      <t xml:space="preserve">Ativo Total Médio </t>
    </r>
    <r>
      <rPr>
        <b/>
        <vertAlign val="superscript"/>
        <sz val="11"/>
        <color theme="1"/>
        <rFont val="Calibri"/>
        <family val="2"/>
      </rPr>
      <t>(2)</t>
    </r>
    <r>
      <rPr>
        <b/>
        <sz val="11"/>
        <color theme="1"/>
        <rFont val="Calibri"/>
        <family val="2"/>
        <scheme val="minor"/>
      </rPr>
      <t xml:space="preserve"> por Empregado</t>
    </r>
  </si>
  <si>
    <t>Produto Bancário por Empregado</t>
  </si>
  <si>
    <t>Indicadores de Eficiência Por Balcão</t>
  </si>
  <si>
    <r>
      <t xml:space="preserve">Número de Balcões </t>
    </r>
    <r>
      <rPr>
        <b/>
        <vertAlign val="superscript"/>
        <sz val="11"/>
        <color theme="1"/>
        <rFont val="Calibri"/>
        <family val="2"/>
      </rPr>
      <t>(1)</t>
    </r>
  </si>
  <si>
    <t>População por Balcão</t>
  </si>
  <si>
    <t>Empregados por Balcão</t>
  </si>
  <si>
    <r>
      <t xml:space="preserve">Ativo Total Médio </t>
    </r>
    <r>
      <rPr>
        <b/>
        <vertAlign val="superscript"/>
        <sz val="11"/>
        <color theme="1"/>
        <rFont val="Calibri"/>
        <family val="2"/>
      </rPr>
      <t>(2)</t>
    </r>
    <r>
      <rPr>
        <b/>
        <sz val="11"/>
        <color theme="1"/>
        <rFont val="Calibri"/>
        <family val="2"/>
        <scheme val="minor"/>
      </rPr>
      <t xml:space="preserve"> por Balcão</t>
    </r>
  </si>
  <si>
    <t>Produto Bancário por Balcão</t>
  </si>
  <si>
    <t>Total (número de habitantes)</t>
  </si>
  <si>
    <t>Total (milhares €)</t>
  </si>
  <si>
    <t>Total (número de empregados)</t>
  </si>
  <si>
    <t>Margem Financeira</t>
  </si>
  <si>
    <t>Produto Bancário</t>
  </si>
  <si>
    <t>Provisões e Imparidades</t>
  </si>
  <si>
    <t>Outros Resultados de Consolidação</t>
  </si>
  <si>
    <t>Resultado Antes de Impostos e Interesses Minoritários</t>
  </si>
  <si>
    <t>Por Atividade</t>
  </si>
  <si>
    <t>Índice</t>
  </si>
  <si>
    <r>
      <rPr>
        <vertAlign val="superscript"/>
        <sz val="8"/>
        <color theme="1"/>
        <rFont val="Calibri"/>
        <family val="2"/>
      </rPr>
      <t>(1)</t>
    </r>
    <r>
      <rPr>
        <sz val="8"/>
        <color theme="1"/>
        <rFont val="Calibri"/>
        <family val="2"/>
        <scheme val="minor"/>
      </rPr>
      <t xml:space="preserve"> Os custos com entidades externas e os custos internos não estão diretamente relacionados com a classificação das ações de formação, em internas e externas.</t>
    </r>
  </si>
  <si>
    <r>
      <rPr>
        <vertAlign val="superscript"/>
        <sz val="8"/>
        <color theme="1"/>
        <rFont val="Calibri"/>
        <family val="2"/>
      </rPr>
      <t>(2)</t>
    </r>
    <r>
      <rPr>
        <sz val="8"/>
        <color theme="1"/>
        <rFont val="Calibri"/>
        <family val="2"/>
        <scheme val="minor"/>
      </rPr>
      <t xml:space="preserve"> Taxa de crescimento anual do total dos gastos em ações de formação.</t>
    </r>
  </si>
  <si>
    <r>
      <rPr>
        <vertAlign val="superscript"/>
        <sz val="8"/>
        <color theme="1"/>
        <rFont val="Calibri"/>
        <family val="2"/>
      </rPr>
      <t>(1)</t>
    </r>
    <r>
      <rPr>
        <sz val="8"/>
        <color theme="1"/>
        <rFont val="Calibri"/>
        <family val="2"/>
        <scheme val="minor"/>
      </rPr>
      <t xml:space="preserve"> Número total de ATMs da rede Multibanco em Portugal (inclui os equipamentos de outras instituições financeiras que não são associadas da APB).</t>
    </r>
  </si>
  <si>
    <r>
      <rPr>
        <vertAlign val="superscript"/>
        <sz val="8"/>
        <color theme="1"/>
        <rFont val="Calibri"/>
        <family val="2"/>
      </rPr>
      <t>(2)</t>
    </r>
    <r>
      <rPr>
        <sz val="8"/>
        <color theme="1"/>
        <rFont val="Calibri"/>
        <family val="2"/>
        <scheme val="minor"/>
      </rPr>
      <t xml:space="preserve"> Inclui variações patrimoniais positivas e negativas não refletidas em resultado líquido do exercício, mas reconhecidas em reservas e resultados transitados.</t>
    </r>
  </si>
  <si>
    <r>
      <rPr>
        <vertAlign val="superscript"/>
        <sz val="8"/>
        <color theme="1"/>
        <rFont val="Calibri"/>
        <family val="2"/>
      </rPr>
      <t>(1)</t>
    </r>
    <r>
      <rPr>
        <sz val="8"/>
        <color theme="1"/>
        <rFont val="Calibri"/>
        <family val="2"/>
        <scheme val="minor"/>
      </rPr>
      <t xml:space="preserve"> A aproximação às derramas correspondeu à aplicação de uma taxa de 1,5% sobre o lucro tribitável a que acresceu uma taxa entre 3% a 7% consoante o montante do lucro tributável.</t>
    </r>
  </si>
  <si>
    <r>
      <rPr>
        <vertAlign val="superscript"/>
        <sz val="8"/>
        <color theme="1"/>
        <rFont val="Calibri"/>
        <family val="2"/>
      </rPr>
      <t>(1)</t>
    </r>
    <r>
      <rPr>
        <sz val="8"/>
        <color theme="1"/>
        <rFont val="Calibri"/>
        <family val="2"/>
        <scheme val="minor"/>
      </rPr>
      <t xml:space="preserve"> Englobam Imposto de Selo, IVA não dedutível e IMI</t>
    </r>
  </si>
  <si>
    <r>
      <rPr>
        <vertAlign val="superscript"/>
        <sz val="8"/>
        <color theme="1"/>
        <rFont val="Calibri"/>
        <family val="2"/>
      </rPr>
      <t>(1)</t>
    </r>
    <r>
      <rPr>
        <sz val="8"/>
        <color theme="1"/>
        <rFont val="Calibri"/>
        <family val="2"/>
        <scheme val="minor"/>
      </rPr>
      <t xml:space="preserve"> Não inclui valores extrapatrimoniais.</t>
    </r>
  </si>
  <si>
    <r>
      <rPr>
        <vertAlign val="superscript"/>
        <sz val="8"/>
        <color theme="1"/>
        <rFont val="Calibri"/>
        <family val="2"/>
      </rPr>
      <t>(2)</t>
    </r>
    <r>
      <rPr>
        <sz val="8"/>
        <color theme="1"/>
        <rFont val="Calibri"/>
        <family val="2"/>
        <scheme val="minor"/>
      </rPr>
      <t xml:space="preserve"> Rácios calculados segundo as regras </t>
    </r>
    <r>
      <rPr>
        <i/>
        <sz val="8"/>
        <color theme="1"/>
        <rFont val="Calibri"/>
        <family val="2"/>
        <scheme val="minor"/>
      </rPr>
      <t>phase-in.</t>
    </r>
  </si>
  <si>
    <r>
      <rPr>
        <vertAlign val="superscript"/>
        <sz val="8"/>
        <color theme="1"/>
        <rFont val="Calibri"/>
        <family val="2"/>
      </rPr>
      <t>(1)</t>
    </r>
    <r>
      <rPr>
        <sz val="8"/>
        <color theme="1"/>
        <rFont val="Calibri"/>
        <family val="2"/>
        <scheme val="minor"/>
      </rPr>
      <t xml:space="preserve"> Inclui o número de balcões e colaboradores e Portugal, bem como das sucursais e escritórios de representação no exterior.</t>
    </r>
  </si>
  <si>
    <r>
      <rPr>
        <vertAlign val="superscript"/>
        <sz val="8"/>
        <color theme="1"/>
        <rFont val="Calibri"/>
        <family val="2"/>
      </rPr>
      <t>(2)</t>
    </r>
    <r>
      <rPr>
        <sz val="8"/>
        <color theme="1"/>
        <rFont val="Calibri"/>
        <family val="2"/>
        <scheme val="minor"/>
      </rPr>
      <t xml:space="preserve"> Equivale à média aritmética entre o ativo do período n e o ativo do período n-1.</t>
    </r>
  </si>
  <si>
    <r>
      <rPr>
        <vertAlign val="superscript"/>
        <sz val="8"/>
        <color theme="1"/>
        <rFont val="Calibri"/>
        <family val="2"/>
      </rPr>
      <t>(1)</t>
    </r>
    <r>
      <rPr>
        <sz val="8"/>
        <color theme="1"/>
        <rFont val="Calibri"/>
        <family val="2"/>
        <scheme val="minor"/>
      </rPr>
      <t xml:space="preserve"> Resultado antes de impostos, não corrigido de interesses minoritários.</t>
    </r>
  </si>
  <si>
    <t>Idade média (anos)</t>
  </si>
  <si>
    <t>Por dimensão das instituições</t>
  </si>
  <si>
    <t>Por origem/forma das instituições</t>
  </si>
  <si>
    <t>Antiguidade média (anos)</t>
  </si>
  <si>
    <t>Gastos em Ações de Formação</t>
  </si>
  <si>
    <t>Gastos por Ação de Formação</t>
  </si>
  <si>
    <r>
      <rPr>
        <vertAlign val="superscript"/>
        <sz val="8"/>
        <color theme="1"/>
        <rFont val="Calibri"/>
        <family val="2"/>
      </rPr>
      <t>(3)</t>
    </r>
    <r>
      <rPr>
        <sz val="8"/>
        <color theme="1"/>
        <rFont val="Calibri"/>
        <family val="2"/>
        <scheme val="minor"/>
      </rPr>
      <t xml:space="preserve"> Total dos  gastos em ações de formação em percentagem do total dos gastos gerais administrativos.</t>
    </r>
  </si>
  <si>
    <t>CET 1</t>
  </si>
  <si>
    <t>Tier 1</t>
  </si>
  <si>
    <t>Solvabilidade Total</t>
  </si>
  <si>
    <t>Número de Contas Bancárias Ativas</t>
  </si>
  <si>
    <t>Número de Cartões de Crédito e Débito Ativos</t>
  </si>
  <si>
    <r>
      <t xml:space="preserve">Número de POS </t>
    </r>
    <r>
      <rPr>
        <b/>
        <vertAlign val="superscript"/>
        <sz val="11"/>
        <color theme="1"/>
        <rFont val="Calibri"/>
        <family val="2"/>
      </rPr>
      <t>(1)</t>
    </r>
  </si>
  <si>
    <r>
      <rPr>
        <vertAlign val="superscript"/>
        <sz val="8"/>
        <color theme="1"/>
        <rFont val="Calibri"/>
        <family val="2"/>
      </rPr>
      <t>(1)</t>
    </r>
    <r>
      <rPr>
        <sz val="8"/>
        <color theme="1"/>
        <rFont val="Calibri"/>
        <family val="2"/>
        <scheme val="minor"/>
      </rPr>
      <t xml:space="preserve"> Point of sale.</t>
    </r>
  </si>
  <si>
    <t>Custos operativos</t>
  </si>
  <si>
    <t>Cost-to-Income</t>
  </si>
  <si>
    <t>Ativo Agregado (milhões €)</t>
  </si>
  <si>
    <t>Taxa de variação anual</t>
  </si>
  <si>
    <t>Percentagem no total do ativo consolidado</t>
  </si>
  <si>
    <t>Em percentagem do total de ativo</t>
  </si>
  <si>
    <r>
      <t xml:space="preserve">Taxa de variação anual </t>
    </r>
    <r>
      <rPr>
        <vertAlign val="superscript"/>
        <sz val="11"/>
        <color rgb="FF000000"/>
        <rFont val="Calibri"/>
        <family val="2"/>
        <scheme val="minor"/>
      </rPr>
      <t>(2)</t>
    </r>
  </si>
  <si>
    <t>Contribuição para a taxa de variação do número de balcões</t>
  </si>
  <si>
    <t>Percentagem no total da margem financeira consolidada</t>
  </si>
  <si>
    <t>Percentagem no total do produto bancário consolidado</t>
  </si>
  <si>
    <t>Percentagem no total dos custos operativos consolidados</t>
  </si>
  <si>
    <t>Percentagem no total das provisões e imparidades consolidadas</t>
  </si>
  <si>
    <t>Percentagem no total dos outros resultados de consolidação</t>
  </si>
  <si>
    <r>
      <t xml:space="preserve">Percentagem no total do RAI </t>
    </r>
    <r>
      <rPr>
        <vertAlign val="superscript"/>
        <sz val="11"/>
        <color theme="1"/>
        <rFont val="Calibri"/>
        <family val="2"/>
      </rPr>
      <t>(1)</t>
    </r>
    <r>
      <rPr>
        <sz val="11"/>
        <color theme="1"/>
        <rFont val="Calibri"/>
        <family val="2"/>
        <scheme val="minor"/>
      </rPr>
      <t xml:space="preserve"> consolidado</t>
    </r>
  </si>
  <si>
    <t>Tabela 1 - Representatividade dos Associados no sistema bancário português, total e por origem/forma de representação legal, a 31 de dezembro (2016-2018)</t>
  </si>
  <si>
    <t>Tabela 2 - Caracterização das instituições financeiras associadas, a 31 de dezembro de 2018</t>
  </si>
  <si>
    <t>Tabela 3 - Evolução do ativo agregado face ao PIB nacional (2015-2018)</t>
  </si>
  <si>
    <r>
      <rPr>
        <vertAlign val="superscript"/>
        <sz val="8"/>
        <color theme="1"/>
        <rFont val="Calibri"/>
        <family val="2"/>
      </rPr>
      <t>(1)</t>
    </r>
    <r>
      <rPr>
        <sz val="8"/>
        <color theme="1"/>
        <rFont val="Calibri"/>
        <family val="2"/>
        <scheme val="minor"/>
      </rPr>
      <t xml:space="preserve"> Método de formação com reduzida ou nula intervenção presencial do formador, e que utiliza materiais didáticos diversos em suporte escrito,áudio, vídeo, informático ou multimédia, ou uma combinação destes.</t>
    </r>
  </si>
  <si>
    <r>
      <rPr>
        <vertAlign val="superscript"/>
        <sz val="8"/>
        <color theme="1"/>
        <rFont val="Calibri"/>
        <family val="2"/>
      </rPr>
      <t>(3)</t>
    </r>
    <r>
      <rPr>
        <sz val="8"/>
        <color theme="1"/>
        <rFont val="Calibri"/>
        <family val="2"/>
        <scheme val="minor"/>
      </rPr>
      <t xml:space="preserve"> Apenas custos com pessoal.</t>
    </r>
  </si>
  <si>
    <r>
      <t xml:space="preserve">Custo Médio </t>
    </r>
    <r>
      <rPr>
        <b/>
        <vertAlign val="superscript"/>
        <sz val="11"/>
        <color theme="1"/>
        <rFont val="Calibri"/>
        <family val="2"/>
      </rPr>
      <t>(3)</t>
    </r>
    <r>
      <rPr>
        <b/>
        <sz val="11"/>
        <color theme="1"/>
        <rFont val="Calibri"/>
        <family val="2"/>
        <scheme val="minor"/>
      </rPr>
      <t xml:space="preserve"> por Empregado</t>
    </r>
  </si>
  <si>
    <r>
      <rPr>
        <vertAlign val="superscript"/>
        <sz val="8"/>
        <color theme="1"/>
        <rFont val="Calibri"/>
        <family val="2"/>
      </rPr>
      <t>(1)</t>
    </r>
    <r>
      <rPr>
        <sz val="8"/>
        <color theme="1"/>
        <rFont val="Calibri"/>
        <family val="2"/>
        <scheme val="minor"/>
      </rPr>
      <t xml:space="preserve"> Corresponde ao resultado antes de impostos de 21 instituições financeiras.</t>
    </r>
  </si>
  <si>
    <t>Ativos financeiros pelo justo valor através de outro rendimento integral</t>
  </si>
  <si>
    <t>Ativos financeiros pelo custo amortizado</t>
  </si>
  <si>
    <t>Caixa, saldos de caixa em bancos centrais e outros depósitos à ordem</t>
  </si>
  <si>
    <t>Ativos financeiros detidos para negociação</t>
  </si>
  <si>
    <t>Instrumentos de capital próprio</t>
  </si>
  <si>
    <t>Títulos de dívida</t>
  </si>
  <si>
    <t>Empréstimos e adiantamentos</t>
  </si>
  <si>
    <t>Ativos financeiros não negociáveis obrigatoriamente contabilizados pelo justo valor através de resultados</t>
  </si>
  <si>
    <t>Ativos financeiros contabilizados pelo justo valor através de resultados</t>
  </si>
  <si>
    <t>Derivados - contabilidade de cobertura</t>
  </si>
  <si>
    <t>Variação do justo valor dos elementos abrangidos pela carteira de cobertura do risco de taxa de juro</t>
  </si>
  <si>
    <t>Investimentos em subsidiárias, empreendimentos conjuntos e associadas</t>
  </si>
  <si>
    <t>Ativos tangíveis</t>
  </si>
  <si>
    <t>Ativos fixos tangíveis</t>
  </si>
  <si>
    <t>Propriedades de investimento</t>
  </si>
  <si>
    <t>Ativos intangíveis</t>
  </si>
  <si>
    <t>Goodwill</t>
  </si>
  <si>
    <t>Outros ativos intangíveis</t>
  </si>
  <si>
    <t>Ativos por impostos</t>
  </si>
  <si>
    <t>Ativos por impostos correntes</t>
  </si>
  <si>
    <t>Ativos por impostos diferidos</t>
  </si>
  <si>
    <t>Outros ativos</t>
  </si>
  <si>
    <t>Ativos não correntes e grupos para alienação classificados como detidos para venda</t>
  </si>
  <si>
    <t>2018 
(milhões €)</t>
  </si>
  <si>
    <t>Bancos Centrais</t>
  </si>
  <si>
    <t>Instituições de Crédito</t>
  </si>
  <si>
    <t>Empresas e adminstração pública</t>
  </si>
  <si>
    <t>Particulares</t>
  </si>
  <si>
    <t xml:space="preserve">Empréstimos a clientes </t>
  </si>
  <si>
    <t>Total bruto (milhões €)</t>
  </si>
  <si>
    <t>Total líquido (milhões €)</t>
  </si>
  <si>
    <t xml:space="preserve"> Habitação</t>
  </si>
  <si>
    <t>Consumo e outros fins</t>
  </si>
  <si>
    <t>Agricultura, silvicultura e pesca</t>
  </si>
  <si>
    <t>Industrias extrativas</t>
  </si>
  <si>
    <t>Indústrias transformadoras</t>
  </si>
  <si>
    <t>Produção e distribuição de eletricidade, gás, vapor e ar condicionado</t>
  </si>
  <si>
    <t>Abastecimento de água</t>
  </si>
  <si>
    <t>Construção</t>
  </si>
  <si>
    <t>Comércio por grosso e a retalho</t>
  </si>
  <si>
    <t>Transportes e armazenagem</t>
  </si>
  <si>
    <t>Atividades de alojamento e restauração</t>
  </si>
  <si>
    <t>Informação e comunicação</t>
  </si>
  <si>
    <t>Atividades financeiras e de seguros</t>
  </si>
  <si>
    <t>Atividades imobiliárias</t>
  </si>
  <si>
    <t>Atividades de consultoria, científicas, técnicas e similares</t>
  </si>
  <si>
    <t>Atividades administrativas e de serviços de apoio</t>
  </si>
  <si>
    <t>Administração pública e defesa, segurança social obrigatória</t>
  </si>
  <si>
    <t>Educação</t>
  </si>
  <si>
    <t>Serviços de saúde humana e atividades de ação social</t>
  </si>
  <si>
    <t>Atividades artísticas, de espetáculos e recreativas</t>
  </si>
  <si>
    <t>Outros serviços</t>
  </si>
  <si>
    <t>Habitação</t>
  </si>
  <si>
    <t>Sociedades não financeiras</t>
  </si>
  <si>
    <t>Rácio de NPL's</t>
  </si>
  <si>
    <t>Rácio de cobertura de NPL's</t>
  </si>
  <si>
    <r>
      <rPr>
        <i/>
        <sz val="11"/>
        <rFont val="Calibri"/>
        <family val="2"/>
        <scheme val="minor"/>
      </rPr>
      <t>Non-performing loans</t>
    </r>
    <r>
      <rPr>
        <sz val="11"/>
        <rFont val="Calibri"/>
        <family val="2"/>
        <scheme val="minor"/>
      </rPr>
      <t xml:space="preserve"> (milhões €)</t>
    </r>
  </si>
  <si>
    <t>Empresas, adminstração pública e particulares</t>
  </si>
  <si>
    <t>Total  (milhões €)</t>
  </si>
  <si>
    <t>Passivos financeiros detidos para negociação</t>
  </si>
  <si>
    <t>Posições curtas</t>
  </si>
  <si>
    <t>Títulos de dívida emitidos</t>
  </si>
  <si>
    <t>Outros passivos financeiros</t>
  </si>
  <si>
    <t>Passivos financeiros contabilizados pelo justo valor através de resultados</t>
  </si>
  <si>
    <t>Passivos financeiros mensurados pelo custo amortizado</t>
  </si>
  <si>
    <t>Provisões</t>
  </si>
  <si>
    <t>Passivos por impostos</t>
  </si>
  <si>
    <t>Passivos por impostos correntes</t>
  </si>
  <si>
    <t>Passivos por impostos diferidos</t>
  </si>
  <si>
    <t>Capital social reembolsável à vista</t>
  </si>
  <si>
    <t>Outros passivos</t>
  </si>
  <si>
    <t>Passivos incluídos em grupos para alienação classificados como detidos para venda</t>
  </si>
  <si>
    <t>Passivos totais</t>
  </si>
  <si>
    <t>Passivo</t>
  </si>
  <si>
    <t>Capital próprio</t>
  </si>
  <si>
    <t>Capital próprio total e passivos totais</t>
  </si>
  <si>
    <t>Ativos totais</t>
  </si>
  <si>
    <t>Empréstimos a sociedades não financeiras</t>
  </si>
  <si>
    <t>Total de empréstimos a sociedades não financeiras (valor bruto)</t>
  </si>
  <si>
    <t xml:space="preserve">    Certificados de depósito</t>
  </si>
  <si>
    <t xml:space="preserve">    Asset-backed securities</t>
  </si>
  <si>
    <t xml:space="preserve">    Contratos híbridos</t>
  </si>
  <si>
    <t xml:space="preserve">    Outros títulos de dívida emitidos</t>
  </si>
  <si>
    <t xml:space="preserve">        Não convertíveis</t>
  </si>
  <si>
    <t>Contas correntes / depósitos overnight</t>
  </si>
  <si>
    <t>Depósitos com  prazo acordado</t>
  </si>
  <si>
    <t>Acordos de recompra</t>
  </si>
  <si>
    <t>Ganhos ou perdas com o desreconhecimento de ativos e passivos não mensurados pelo justo valor através dos resultados, valor líquido</t>
  </si>
  <si>
    <t>Ganhos ou perdas em operações financeiras ao justo valor através de resultados, valor líquido</t>
  </si>
  <si>
    <t>Ganhos ou perdas da contabilidade de cobertura, valor líquido</t>
  </si>
  <si>
    <t>Diferenças cambiais (ganhos ou perdas), valor líquido</t>
  </si>
  <si>
    <t>Ganhos ou perdas com o desreconhecimento de ativos não financeiros, valor líquido</t>
  </si>
  <si>
    <t>Outras receitas e despesas operacionais</t>
  </si>
  <si>
    <t>Receitas de juros</t>
  </si>
  <si>
    <t>Despesas com juros</t>
  </si>
  <si>
    <t>Depreciações e amortizações</t>
  </si>
  <si>
    <t>Custos Operacionais</t>
  </si>
  <si>
    <t>Provisões ou reversão de provisões</t>
  </si>
  <si>
    <t>Imparidades ou reversão de imparidades de ativos financeiros não mensurados pelo justo valor através de resultados</t>
  </si>
  <si>
    <t xml:space="preserve">Imparidades ou reversão de imparidades de investimentos em subsidiárias, empreendimentos conjuntos e associadas </t>
  </si>
  <si>
    <t>Imparidades ou reversão de imparidades de ativos não financeiros</t>
  </si>
  <si>
    <t>Proporção nos lucros ou prejuízos de investimentos em subsidiárias, empreendimentos conjuntos e associadas contabilizadas pelo método da equivalência</t>
  </si>
  <si>
    <t>Lucros ou prejuízos com ativos não correntes e grupos para alienação classificados como detidos para venda não elegíveis como unidades operacionais descontinuadas</t>
  </si>
  <si>
    <t>Resultado Líquido (RAI)</t>
  </si>
  <si>
    <t>Impostos relacionadas com os resultados de unidades operacionais em continuação</t>
  </si>
  <si>
    <t>Lucros ou prejuízos de unidades operacionais descontinuadas após dedução de impostos</t>
  </si>
  <si>
    <t>Derivados de cobertura</t>
  </si>
  <si>
    <t>Derivados de negociação</t>
  </si>
  <si>
    <t>Valores mobiliários</t>
  </si>
  <si>
    <t>Compensação e liquidação</t>
  </si>
  <si>
    <t>Gestão de ativos</t>
  </si>
  <si>
    <t>Custódia</t>
  </si>
  <si>
    <t>Serviços administrativos centrais para investimento coletivo</t>
  </si>
  <si>
    <t>Serviços de pagamento</t>
  </si>
  <si>
    <t>Recursos de clientes distribuídos mas não geridos</t>
  </si>
  <si>
    <t>Instrumentos financeiros estruturados</t>
  </si>
  <si>
    <t>Atividades de serviço a empréstimos</t>
  </si>
  <si>
    <t>Compromissos de empréstimo concedidos</t>
  </si>
  <si>
    <t>Garantias financeiras concedidas</t>
  </si>
  <si>
    <t>Outros</t>
  </si>
  <si>
    <t>Garantias financeiras recebidas</t>
  </si>
  <si>
    <t>Compromissos de empréstimo recebidos</t>
  </si>
  <si>
    <t xml:space="preserve">Depósitos de clientes </t>
  </si>
  <si>
    <r>
      <t xml:space="preserve">    Obrigações cobertas </t>
    </r>
    <r>
      <rPr>
        <i/>
        <sz val="11"/>
        <rFont val="Calibri"/>
        <family val="2"/>
        <scheme val="minor"/>
      </rPr>
      <t>(covered bonds)</t>
    </r>
  </si>
  <si>
    <t xml:space="preserve">Depósitos </t>
  </si>
  <si>
    <t xml:space="preserve">Outros passivos financeiros </t>
  </si>
  <si>
    <t>Instrumentos de capital</t>
  </si>
  <si>
    <t>Alterações do justo valor do instrumento de cobertura</t>
  </si>
  <si>
    <t>Alterações do justo valor do elemento coberto atribuíveis ao risco coberto</t>
  </si>
  <si>
    <t>Resultados de operações financeiras</t>
  </si>
  <si>
    <t>Balcão Móvel</t>
  </si>
  <si>
    <t>Balcão móvel</t>
  </si>
  <si>
    <t>Ativo</t>
  </si>
  <si>
    <t>Tabela 3 - Ativo agregado face ao PIB nacional (2015-2018)</t>
  </si>
  <si>
    <t xml:space="preserve">        Instrumentos financeiros compostos convertíveis</t>
  </si>
  <si>
    <t>Receitas de dividendos</t>
  </si>
  <si>
    <t>Resultados de Serviços de Comissões (MF)</t>
  </si>
  <si>
    <t>Receitas de serviços e comissões</t>
  </si>
  <si>
    <t>Despesas com serviços e comissões</t>
  </si>
  <si>
    <r>
      <rPr>
        <vertAlign val="superscript"/>
        <sz val="8"/>
        <color theme="1"/>
        <rFont val="Calibri"/>
        <family val="2"/>
      </rPr>
      <t>(1)</t>
    </r>
    <r>
      <rPr>
        <sz val="8"/>
        <color theme="1"/>
        <rFont val="Calibri"/>
        <family val="2"/>
        <scheme val="minor"/>
      </rPr>
      <t xml:space="preserve"> Na presente tabela, as instituições financeiras que pertencem a um grupo foram contabilizadas apenas como uma única entidade, cujo valor do ativo corresponde ao valor consolidado dos ativos bancários  das várias instituições financeiras que a integram. Os valores apresentados para o SBP foram cedidos à APB pelo Banco de Portugal.</t>
    </r>
  </si>
  <si>
    <r>
      <rPr>
        <vertAlign val="superscript"/>
        <sz val="8"/>
        <color theme="1"/>
        <rFont val="Calibri"/>
        <family val="2"/>
      </rPr>
      <t>(3)</t>
    </r>
    <r>
      <rPr>
        <sz val="8"/>
        <color theme="1"/>
        <rFont val="Calibri"/>
        <family val="2"/>
        <scheme val="minor"/>
      </rPr>
      <t xml:space="preserve"> O valor do lucro tributável agregado é composto pelo somatório de lucros tributáveis e prejuízos fiscais das diversas instituições financeiras da amostra. As instituições financeiras que tenham registado prejuízo fiscal no exercício não possuem matéria coletável, motivo pelo qual só se incluem no campo Matéria Coletável os valores agregados das associadas que registem lucros tributáveis (mesmo após a dedução de prejuízos), valor que, logicamente, será necessariamente superior ao valor dos lucros tributáveis agregados (que contém os valores os referidos prejuízos). </t>
    </r>
  </si>
  <si>
    <t>Encargos fiscais</t>
  </si>
  <si>
    <t>Encargos parafiscais</t>
  </si>
  <si>
    <t>Nota: Amostra constituída por 25 IF's. Dados individuais agregados.</t>
  </si>
  <si>
    <t>Tabela 6 - Número de colaboradores afetos à atividade doméstica, por dimensão, a 31 de dezembro (2015-2018)</t>
  </si>
  <si>
    <t>Tabela 7 - Número de colaboradores afetos à atividade doméstica, por origem / forma de representação legal, a 31 de dezembro (2015-2018)</t>
  </si>
  <si>
    <t>Tabela 11 - Colaboradores por género e função, pela origem / forma de representação legal das instituições financeiras associadas, a 31 de dezembro (2015-2018)</t>
  </si>
  <si>
    <t>Tabela 10 - Colaboradores por género e função, pela dimensão das instituições financeiras associadas, a 31 de dezembro (2015-2018)</t>
  </si>
  <si>
    <t>Tabela 12 - Idade média dos colaboradores afetos à atividade doméstica, por dimensão e origem / forma de representação legal, a 31 de dezembro (2015-2018)</t>
  </si>
  <si>
    <t>Tabela 13 - Antiguidade média dos colaboradores afetos à atividade doméstica, por dimensão e origem / forma de representação legal, a 31 de dezembro (2015-2018)</t>
  </si>
  <si>
    <t>Tabela 14 - Colaboradores por género, pelos regimes de horário adotados na atividade doméstica, a 31 de dezembro de 2018</t>
  </si>
  <si>
    <t>Tabela 15 -Formação nas instituições financeiras associadas (2015 - 2018)</t>
  </si>
  <si>
    <t>Tabela 16 - Tipologia de participações, ações de formação e número de colaboradores, a 31 de dezembro (2015-2018)</t>
  </si>
  <si>
    <t>Tabela 17 - Gastos com atividades de formação (2015-2018)</t>
  </si>
  <si>
    <t>Tabela 18 - Número de balcões, a 31 de dezembro (2015-2018)</t>
  </si>
  <si>
    <t>Tabela 19 - Número de balcões em Portugal, por dimensão, a 31 de dezembro (2015-2018)</t>
  </si>
  <si>
    <t>Tabela 20 - Número de balcões em Portugal, por origem/forma de representação legal, a 31 de dezembro (2015-2018)</t>
  </si>
  <si>
    <t>Tabela 21 - Promotores externos em Portugal, por tipologia, a 31 de dezembro (2015-2018)</t>
  </si>
  <si>
    <t>Tabela 22 - Número de balcões por distrito, por dimensão origem/forma de representação legal, a 31 de dezembro de 2018</t>
  </si>
  <si>
    <t xml:space="preserve">Tabela 23 - Número de balcões por distrito, a 31 de dezembro (2015-2018) </t>
  </si>
  <si>
    <t>Tabela 24 - Número de habitantes por balcão, por distrito, a 31 de dezembro (2015-2018)</t>
  </si>
  <si>
    <t>Tabela 25 - Distribuição geográfica do número de sucursais e escritórios de representação no exterior, a 31 de dezembro (2015-2018)</t>
  </si>
  <si>
    <t>Tabela 26 - Representatividade das instituições financeiras associadas no total das sucursais e representações no exterior, por dimensão e origem/forma de representação legal, a 31 de dezembro (2015-2018)</t>
  </si>
  <si>
    <t>Tabela 27 - Número de ATMs das instituições financeiras associadas e da rede Multibanco, a 31 de dezembro (2015-2018)</t>
  </si>
  <si>
    <t>Tabela 28 - Número de utilizadores de homebanking, a 31 de dezembro (2015-2018)</t>
  </si>
  <si>
    <t>Tabela 29 - Número de contas bancárias ativas, cartões de crédito e débito ativos e POS, a 31 de dezembro (2015-2018)</t>
  </si>
  <si>
    <t>Tabela 31 - Empréstimos a clientes e imparidades, por contraparte, a 31 de dezembro de 2018</t>
  </si>
  <si>
    <t>Tabela 32 - Empréstimos a sociedades não financeiras, por setor de atividade, a 31 de dezembro de 2018</t>
  </si>
  <si>
    <t>Tabela 33 - Qualidade dos ativos, a 31 de dezembro de 2018</t>
  </si>
  <si>
    <t>Tabela 34 - Passivo total e capital próprio total, a 31 de dezembro 2018</t>
  </si>
  <si>
    <t>Tabela 35 - Depósitos de clientes, por contraparte, a 31 de dezembro de 2018</t>
  </si>
  <si>
    <t>Tabela 36 - Depósitos de clientes por produto, a 31 de dezembro de 2018</t>
  </si>
  <si>
    <t>Tabela 37 - Títulos de dívida emitidos, a 31 de dezembro de 2018</t>
  </si>
  <si>
    <t>Tabela 38 - Demonstração dos resultados, a 31 de dezembro de 2018</t>
  </si>
  <si>
    <t>Tabela 39 - Margem financeira, a 31 de dezembro de 2018</t>
  </si>
  <si>
    <t>Tabela 40 - Resultados de serviços e comissões, a 31 de dezembro de 2018</t>
  </si>
  <si>
    <t>Tabela 41 - Resultados em operações financeiras, por carteira e por instrumento financeiro, a 31 de dezembro de 2018</t>
  </si>
  <si>
    <t>Tabela 42 - Aproximação ao montante total de imposto a pagar ao Estado, em sede de IRC, por referência ao exercício de 2018 na base de valores estimados para a matéria coletável, reconstituída a partir do resultado antes de impostos e das variações patrimoniais reconhecidas em reservas e resultados transitados</t>
  </si>
  <si>
    <t>Tabela 43 - Aproximação ao montante de derramas, tributações autónomas e imposto sobre o rendimento suportado no estrangeiro, a 31 de dezembro de 2018</t>
  </si>
  <si>
    <t>Tabela 44 - Encargos fiscais e parafiscais, a 31 de dezembro de 2018</t>
  </si>
  <si>
    <t>Tabela 45 - Adequação dos fundos próprios, a 31 de dezembro de 2018</t>
  </si>
  <si>
    <t>Tabela 46 - Custos operativos, produto bancário e cost-to-income, a 31 de dezembro de 2018</t>
  </si>
  <si>
    <t>Tabela 47 - Outros indicadores de eficiência, a 31 de dezembro de 2018</t>
  </si>
  <si>
    <t>Tabela 48 - Ativo consolidado relativo à atividade internacional, a 31 de dezembro de 2018</t>
  </si>
  <si>
    <t>Tabela 49 - Composição da demonstração dos resultados consolidada relativa à atividade internacional, a 31 de dezembro de 2018</t>
  </si>
  <si>
    <t xml:space="preserve">Nota: Amostra constituída por 25 IF's. </t>
  </si>
  <si>
    <r>
      <rPr>
        <vertAlign val="superscript"/>
        <sz val="8"/>
        <color theme="1"/>
        <rFont val="Calibri"/>
        <family val="2"/>
      </rPr>
      <t>(1)</t>
    </r>
    <r>
      <rPr>
        <sz val="8"/>
        <color theme="1"/>
        <rFont val="Calibri"/>
        <family val="2"/>
        <scheme val="minor"/>
      </rPr>
      <t xml:space="preserve"> Por motivo de falta de dados, todos os indicadores relativos à formação dos recursos humanos reportam-se somente a 23 das 25 instituições financeiras que fazem parte da amostra para a análise temporal. </t>
    </r>
  </si>
  <si>
    <t xml:space="preserve">Nota: Amostra constituída por 23 IF's. </t>
  </si>
  <si>
    <t xml:space="preserve">Nota: Amostra constituída por 20 IF's. </t>
  </si>
  <si>
    <t xml:space="preserve">Nota: Amostra constituída por 18 IF's. </t>
  </si>
  <si>
    <t>Nota: Amostra constituída por 25 IF's. Dados individuais agregados. Empréstimos incluídos na rubrica Empresas e adminsitração pública da Tabela 32</t>
  </si>
  <si>
    <t>Nota: Amostra constituída por 21 IF's. Dados individuais agregados.</t>
  </si>
  <si>
    <t>Nota: Amostra constituída por 15 IF's. Dados consolidados ou dados individuais no caso de IF's que não consolidam.</t>
  </si>
  <si>
    <t>Nota: Atividade consolidada de seis grupos bancários associados.</t>
  </si>
  <si>
    <t>Tabela 4 - Evolução do ativo agregado, por dimensão e origem/forma de representação legal, a 31 de dezembro (2015-2018)</t>
  </si>
  <si>
    <t>Número Global de Colaboradores</t>
  </si>
  <si>
    <t>Tabela 5 - Número de colaboradores, a 31 de dezembro (2015-2018)</t>
  </si>
  <si>
    <t>Contribuição para a taxa de variação do número de colaboradores</t>
  </si>
  <si>
    <t>Número de Colaboradores</t>
  </si>
  <si>
    <t>Tabela 8 - Caracterização dos colaboradores afetos à atividade doméstica, por dimensão e origem/forma de representação legal, a 31 de dezembro de 2018</t>
  </si>
  <si>
    <t>Tabela 9 - Caracterização dos colaboradores afetos à atividade doméstica, a 31 de dezembro (2015 - 2018)</t>
  </si>
  <si>
    <t>Tabela 15 - Formação nas instituições financeiras associadas (2015 - 2018)</t>
  </si>
  <si>
    <t>Tabela 30 - Ativo total, a 31 de dezembro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</si>
</sst>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0\ &quot;€&quot;;\-#,##0\ &quot;€&quot;"/>
    <numFmt numFmtId="164" formatCode="0.0%"/>
    <numFmt numFmtId="165" formatCode="0.0"/>
    <numFmt numFmtId="166" formatCode="#,##0;\(#,##0\);\-"/>
    <numFmt numFmtId="167" formatCode="#,##0.00;\(#,##0.00\);\-"/>
    <numFmt numFmtId="168" formatCode="#,##0\ ;\(#,##0\);\-\ "/>
  </numFmts>
  <fonts count="44" x14ac:knownFonts="1">
    <font>
      <sz val="11"/>
      <color theme="1"/>
      <name val="Calibri"/>
      <family val="2"/>
      <scheme val="minor"/>
    </font>
    <font>
      <u/>
      <sz val="11"/>
      <color theme="10"/>
      <name val="Calibri"/>
      <family val="2"/>
    </font>
    <font>
      <b/>
      <sz val="11"/>
      <color theme="1"/>
      <name val="Calibri"/>
      <family val="2"/>
      <scheme val="minor"/>
    </font>
    <font>
      <sz val="11"/>
      <name val="Calibri"/>
      <family val="2"/>
      <scheme val="minor"/>
    </font>
    <font>
      <b/>
      <sz val="11"/>
      <color theme="0"/>
      <name val="Calibri"/>
      <family val="2"/>
      <scheme val="minor"/>
    </font>
    <font>
      <sz val="11"/>
      <color theme="1"/>
      <name val="Calibri"/>
      <family val="2"/>
      <scheme val="minor"/>
    </font>
    <font>
      <i/>
      <sz val="11"/>
      <color theme="1"/>
      <name val="Calibri"/>
      <family val="2"/>
      <scheme val="minor"/>
    </font>
    <font>
      <b/>
      <vertAlign val="superscript"/>
      <sz val="8"/>
      <color theme="1"/>
      <name val="Calibri"/>
      <family val="2"/>
    </font>
    <font>
      <vertAlign val="superscript"/>
      <sz val="8"/>
      <color theme="1"/>
      <name val="Calibri"/>
      <family val="2"/>
    </font>
    <font>
      <sz val="8"/>
      <color theme="1"/>
      <name val="Calibri"/>
      <family val="2"/>
      <scheme val="minor"/>
    </font>
    <font>
      <sz val="10"/>
      <name val="Arial"/>
      <family val="2"/>
    </font>
    <font>
      <b/>
      <sz val="11"/>
      <color theme="4"/>
      <name val="Calibri"/>
      <family val="2"/>
      <scheme val="minor"/>
    </font>
    <font>
      <b/>
      <sz val="11"/>
      <color rgb="FF000000"/>
      <name val="Calibri"/>
      <family val="2"/>
      <scheme val="minor"/>
    </font>
    <font>
      <b/>
      <i/>
      <sz val="11"/>
      <color rgb="FF000000"/>
      <name val="Calibri"/>
      <family val="2"/>
      <scheme val="minor"/>
    </font>
    <font>
      <sz val="11"/>
      <color rgb="FF000000"/>
      <name val="Calibri"/>
      <family val="2"/>
      <scheme val="minor"/>
    </font>
    <font>
      <i/>
      <sz val="11"/>
      <color rgb="FF000000"/>
      <name val="Calibri"/>
      <family val="2"/>
      <scheme val="minor"/>
    </font>
    <font>
      <b/>
      <vertAlign val="superscript"/>
      <sz val="8"/>
      <color theme="0"/>
      <name val="Calibri"/>
      <family val="2"/>
    </font>
    <font>
      <b/>
      <sz val="11"/>
      <color rgb="FF7F631E"/>
      <name val="Calibri"/>
      <family val="2"/>
    </font>
    <font>
      <b/>
      <sz val="11"/>
      <color theme="0"/>
      <name val="Calibri"/>
      <family val="2"/>
    </font>
    <font>
      <b/>
      <vertAlign val="superscript"/>
      <sz val="11"/>
      <color theme="0"/>
      <name val="Calibri"/>
      <family val="2"/>
    </font>
    <font>
      <b/>
      <sz val="11"/>
      <color rgb="FF000000"/>
      <name val="Calibri"/>
      <family val="2"/>
    </font>
    <font>
      <sz val="11"/>
      <color rgb="FF000000"/>
      <name val="Calibri"/>
      <family val="2"/>
    </font>
    <font>
      <sz val="11"/>
      <name val="Calibri"/>
      <family val="2"/>
    </font>
    <font>
      <i/>
      <sz val="11"/>
      <name val="Calibri"/>
      <family val="2"/>
    </font>
    <font>
      <sz val="8"/>
      <color rgb="FF000000"/>
      <name val="Calibri"/>
      <family val="2"/>
    </font>
    <font>
      <i/>
      <sz val="11"/>
      <color theme="1"/>
      <name val="Calibri"/>
      <family val="2"/>
    </font>
    <font>
      <b/>
      <sz val="11"/>
      <name val="Calibri"/>
      <family val="2"/>
      <scheme val="minor"/>
    </font>
    <font>
      <b/>
      <i/>
      <sz val="11"/>
      <name val="Calibri"/>
      <family val="2"/>
      <scheme val="minor"/>
    </font>
    <font>
      <i/>
      <sz val="11"/>
      <name val="Calibri"/>
      <family val="2"/>
      <scheme val="minor"/>
    </font>
    <font>
      <b/>
      <i/>
      <sz val="11"/>
      <color theme="0" tint="-0.499984740745262"/>
      <name val="Calibri"/>
      <family val="2"/>
      <scheme val="minor"/>
    </font>
    <font>
      <i/>
      <sz val="11"/>
      <color theme="0" tint="-0.499984740745262"/>
      <name val="Calibri"/>
      <family val="2"/>
      <scheme val="minor"/>
    </font>
    <font>
      <vertAlign val="superscript"/>
      <sz val="11"/>
      <color rgb="FF000000"/>
      <name val="Calibri"/>
      <family val="2"/>
      <scheme val="minor"/>
    </font>
    <font>
      <vertAlign val="superscript"/>
      <sz val="11"/>
      <color rgb="FF000000"/>
      <name val="Calibri"/>
      <family val="2"/>
    </font>
    <font>
      <vertAlign val="superscript"/>
      <sz val="11"/>
      <color theme="1"/>
      <name val="Calibri"/>
      <family val="2"/>
    </font>
    <font>
      <b/>
      <vertAlign val="superscript"/>
      <sz val="11"/>
      <color theme="1"/>
      <name val="Calibri"/>
      <family val="2"/>
    </font>
    <font>
      <u/>
      <sz val="11"/>
      <name val="Calibri"/>
      <family val="2"/>
    </font>
    <font>
      <b/>
      <sz val="11"/>
      <name val="Calibri"/>
      <family val="2"/>
    </font>
    <font>
      <b/>
      <i/>
      <sz val="11"/>
      <name val="Calibri"/>
      <family val="2"/>
    </font>
    <font>
      <sz val="11"/>
      <name val="Tahoma"/>
      <family val="2"/>
    </font>
    <font>
      <b/>
      <sz val="11"/>
      <color indexed="8"/>
      <name val="Calibri"/>
      <family val="2"/>
    </font>
    <font>
      <sz val="11"/>
      <color theme="1"/>
      <name val="Calibri"/>
      <family val="2"/>
    </font>
    <font>
      <sz val="8"/>
      <name val="Calibri"/>
      <family val="2"/>
      <scheme val="minor"/>
    </font>
    <font>
      <i/>
      <sz val="8"/>
      <color theme="1"/>
      <name val="Calibri"/>
      <family val="2"/>
      <scheme val="minor"/>
    </font>
    <font>
      <b/>
      <i/>
      <sz val="11"/>
      <color theme="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rgb="FFAA8529"/>
        <bgColor indexed="64"/>
      </patternFill>
    </fill>
    <fill>
      <patternFill patternType="solid">
        <fgColor rgb="FFE7D29E"/>
        <bgColor indexed="64"/>
      </patternFill>
    </fill>
    <fill>
      <patternFill patternType="solid">
        <fgColor rgb="FFFFFFFF"/>
        <bgColor indexed="64"/>
      </patternFill>
    </fill>
    <fill>
      <patternFill patternType="solid">
        <fgColor theme="4" tint="0.59999389629810485"/>
        <bgColor indexed="64"/>
      </patternFill>
    </fill>
  </fills>
  <borders count="57">
    <border>
      <left/>
      <right/>
      <top/>
      <bottom/>
      <diagonal/>
    </border>
    <border>
      <left style="thin">
        <color theme="4"/>
      </left>
      <right/>
      <top style="thin">
        <color theme="4"/>
      </top>
      <bottom/>
      <diagonal/>
    </border>
    <border>
      <left style="thin">
        <color theme="4"/>
      </left>
      <right/>
      <top/>
      <bottom/>
      <diagonal/>
    </border>
    <border>
      <left style="thin">
        <color theme="0"/>
      </left>
      <right style="thin">
        <color theme="0"/>
      </right>
      <top style="thin">
        <color theme="0"/>
      </top>
      <bottom/>
      <diagonal/>
    </border>
    <border>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0"/>
      </left>
      <right style="thin">
        <color theme="0"/>
      </right>
      <top style="thin">
        <color theme="4"/>
      </top>
      <bottom/>
      <diagonal/>
    </border>
    <border>
      <left style="thin">
        <color theme="0"/>
      </left>
      <right style="thin">
        <color theme="4"/>
      </right>
      <top style="thin">
        <color theme="4"/>
      </top>
      <bottom/>
      <diagonal/>
    </border>
    <border>
      <left/>
      <right/>
      <top/>
      <bottom style="thin">
        <color theme="4"/>
      </bottom>
      <diagonal/>
    </border>
    <border>
      <left/>
      <right style="thin">
        <color theme="4"/>
      </right>
      <top/>
      <bottom style="thin">
        <color theme="4"/>
      </bottom>
      <diagonal/>
    </border>
    <border>
      <left style="thin">
        <color theme="0"/>
      </left>
      <right style="thin">
        <color theme="4"/>
      </right>
      <top style="thin">
        <color theme="0"/>
      </top>
      <bottom/>
      <diagonal/>
    </border>
    <border>
      <left style="thin">
        <color rgb="FFAA8529"/>
      </left>
      <right/>
      <top/>
      <bottom/>
      <diagonal/>
    </border>
    <border>
      <left/>
      <right style="thin">
        <color rgb="FFAA8529"/>
      </right>
      <top/>
      <bottom/>
      <diagonal/>
    </border>
    <border>
      <left style="thin">
        <color rgb="FFAA8529"/>
      </left>
      <right/>
      <top/>
      <bottom style="thin">
        <color rgb="FFAA8529"/>
      </bottom>
      <diagonal/>
    </border>
    <border>
      <left/>
      <right/>
      <top/>
      <bottom style="thin">
        <color rgb="FFAA8529"/>
      </bottom>
      <diagonal/>
    </border>
    <border>
      <left/>
      <right style="thin">
        <color rgb="FFAA8529"/>
      </right>
      <top/>
      <bottom style="thin">
        <color rgb="FFAA8529"/>
      </bottom>
      <diagonal/>
    </border>
    <border>
      <left style="thin">
        <color theme="0"/>
      </left>
      <right/>
      <top style="thin">
        <color rgb="FFAA8529"/>
      </top>
      <bottom/>
      <diagonal/>
    </border>
    <border>
      <left style="thin">
        <color rgb="FFAA8529"/>
      </left>
      <right style="thin">
        <color theme="0"/>
      </right>
      <top style="thin">
        <color rgb="FFAA8529"/>
      </top>
      <bottom style="thin">
        <color rgb="FFAA8529"/>
      </bottom>
      <diagonal/>
    </border>
    <border>
      <left style="thin">
        <color theme="0"/>
      </left>
      <right style="thin">
        <color theme="0"/>
      </right>
      <top style="thin">
        <color rgb="FFAA8529"/>
      </top>
      <bottom style="thin">
        <color rgb="FFAA8529"/>
      </bottom>
      <diagonal/>
    </border>
    <border>
      <left style="thin">
        <color theme="0"/>
      </left>
      <right style="thin">
        <color rgb="FFAA8529"/>
      </right>
      <top style="thin">
        <color rgb="FFAA8529"/>
      </top>
      <bottom style="thin">
        <color rgb="FFAA8529"/>
      </bottom>
      <diagonal/>
    </border>
    <border>
      <left style="thin">
        <color theme="0"/>
      </left>
      <right style="thin">
        <color theme="0"/>
      </right>
      <top style="thin">
        <color rgb="FFAA8529"/>
      </top>
      <bottom/>
      <diagonal/>
    </border>
    <border>
      <left style="thin">
        <color rgb="FFAA8529"/>
      </left>
      <right style="thin">
        <color theme="0"/>
      </right>
      <top style="thin">
        <color rgb="FFAA8529"/>
      </top>
      <bottom/>
      <diagonal/>
    </border>
    <border>
      <left/>
      <right style="thin">
        <color theme="0"/>
      </right>
      <top style="thin">
        <color rgb="FFAA8529"/>
      </top>
      <bottom/>
      <diagonal/>
    </border>
    <border>
      <left style="thin">
        <color theme="0"/>
      </left>
      <right style="thin">
        <color rgb="FFAA8529"/>
      </right>
      <top style="thin">
        <color rgb="FFAA8529"/>
      </top>
      <bottom/>
      <diagonal/>
    </border>
    <border>
      <left style="thin">
        <color rgb="FFAA8529"/>
      </left>
      <right style="thin">
        <color theme="0"/>
      </right>
      <top style="thin">
        <color rgb="FFAA8529"/>
      </top>
      <bottom style="thin">
        <color theme="0"/>
      </bottom>
      <diagonal/>
    </border>
    <border>
      <left style="thin">
        <color theme="0"/>
      </left>
      <right style="thin">
        <color theme="0"/>
      </right>
      <top style="thin">
        <color rgb="FFAA8529"/>
      </top>
      <bottom style="thin">
        <color theme="0"/>
      </bottom>
      <diagonal/>
    </border>
    <border>
      <left style="thin">
        <color theme="0"/>
      </left>
      <right style="thin">
        <color rgb="FFAA8529"/>
      </right>
      <top style="thin">
        <color rgb="FFAA8529"/>
      </top>
      <bottom style="thin">
        <color theme="0"/>
      </bottom>
      <diagonal/>
    </border>
    <border>
      <left style="thin">
        <color rgb="FFAA8529"/>
      </left>
      <right style="thin">
        <color theme="0"/>
      </right>
      <top style="thin">
        <color theme="0"/>
      </top>
      <bottom/>
      <diagonal/>
    </border>
    <border>
      <left style="thin">
        <color theme="0"/>
      </left>
      <right style="thin">
        <color rgb="FFAA8529"/>
      </right>
      <top style="thin">
        <color theme="0"/>
      </top>
      <bottom/>
      <diagonal/>
    </border>
    <border>
      <left style="thin">
        <color rgb="FFAA8529"/>
      </left>
      <right/>
      <top style="thin">
        <color theme="4"/>
      </top>
      <bottom/>
      <diagonal/>
    </border>
    <border>
      <left style="thin">
        <color theme="4"/>
      </left>
      <right/>
      <top style="thin">
        <color theme="4"/>
      </top>
      <bottom style="thin">
        <color theme="4"/>
      </bottom>
      <diagonal/>
    </border>
    <border>
      <left style="thin">
        <color theme="0"/>
      </left>
      <right/>
      <top style="thin">
        <color theme="4"/>
      </top>
      <bottom style="thin">
        <color theme="4"/>
      </bottom>
      <diagonal/>
    </border>
    <border>
      <left/>
      <right style="thin">
        <color theme="0"/>
      </right>
      <top style="thin">
        <color theme="4"/>
      </top>
      <bottom style="thin">
        <color theme="4"/>
      </bottom>
      <diagonal/>
    </border>
    <border>
      <left/>
      <right style="thin">
        <color rgb="FFAA8529"/>
      </right>
      <top/>
      <bottom style="thin">
        <color theme="4"/>
      </bottom>
      <diagonal/>
    </border>
    <border>
      <left style="thin">
        <color rgb="FFAA8529"/>
      </left>
      <right/>
      <top style="thin">
        <color rgb="FFAA8529"/>
      </top>
      <bottom/>
      <diagonal/>
    </border>
    <border>
      <left/>
      <right style="thin">
        <color rgb="FFAA8529"/>
      </right>
      <top style="thin">
        <color rgb="FFAA8529"/>
      </top>
      <bottom/>
      <diagonal/>
    </border>
    <border>
      <left style="thin">
        <color theme="4"/>
      </left>
      <right style="thin">
        <color theme="0"/>
      </right>
      <top style="thin">
        <color theme="4"/>
      </top>
      <bottom style="thin">
        <color rgb="FFAA8529"/>
      </bottom>
      <diagonal/>
    </border>
    <border>
      <left style="thin">
        <color theme="0"/>
      </left>
      <right style="thin">
        <color theme="0"/>
      </right>
      <top style="thin">
        <color theme="4"/>
      </top>
      <bottom style="thin">
        <color rgb="FFAA8529"/>
      </bottom>
      <diagonal/>
    </border>
    <border>
      <left style="thin">
        <color theme="0"/>
      </left>
      <right style="thin">
        <color theme="4"/>
      </right>
      <top style="thin">
        <color theme="4"/>
      </top>
      <bottom style="thin">
        <color rgb="FFAA8529"/>
      </bottom>
      <diagonal/>
    </border>
    <border>
      <left/>
      <right style="dashed">
        <color theme="4"/>
      </right>
      <top style="thin">
        <color theme="4"/>
      </top>
      <bottom/>
      <diagonal/>
    </border>
    <border>
      <left/>
      <right style="dashed">
        <color theme="4"/>
      </right>
      <top/>
      <bottom/>
      <diagonal/>
    </border>
    <border>
      <left/>
      <right style="dashed">
        <color theme="4"/>
      </right>
      <top/>
      <bottom style="thin">
        <color theme="4"/>
      </bottom>
      <diagonal/>
    </border>
    <border>
      <left style="thin">
        <color theme="0"/>
      </left>
      <right style="thin">
        <color theme="4"/>
      </right>
      <top/>
      <bottom/>
      <diagonal/>
    </border>
    <border>
      <left style="thin">
        <color theme="0"/>
      </left>
      <right/>
      <top style="thin">
        <color theme="4"/>
      </top>
      <bottom style="thin">
        <color theme="0"/>
      </bottom>
      <diagonal/>
    </border>
    <border>
      <left/>
      <right style="thin">
        <color theme="0"/>
      </right>
      <top style="thin">
        <color theme="4"/>
      </top>
      <bottom style="thin">
        <color theme="0"/>
      </bottom>
      <diagonal/>
    </border>
    <border>
      <left style="thin">
        <color theme="4"/>
      </left>
      <right style="thin">
        <color theme="0"/>
      </right>
      <top style="thin">
        <color theme="4"/>
      </top>
      <bottom/>
      <diagonal/>
    </border>
    <border>
      <left/>
      <right/>
      <top style="thin">
        <color theme="4"/>
      </top>
      <bottom style="thin">
        <color theme="0"/>
      </bottom>
      <diagonal/>
    </border>
    <border>
      <left/>
      <right style="thin">
        <color theme="4"/>
      </right>
      <top style="thin">
        <color theme="4"/>
      </top>
      <bottom style="thin">
        <color theme="0"/>
      </bottom>
      <diagonal/>
    </border>
    <border>
      <left style="thin">
        <color theme="4"/>
      </left>
      <right/>
      <top style="thin">
        <color theme="4"/>
      </top>
      <bottom style="thin">
        <color rgb="FFAA8529"/>
      </bottom>
      <diagonal/>
    </border>
    <border>
      <left/>
      <right style="thin">
        <color theme="4"/>
      </right>
      <top/>
      <bottom style="thin">
        <color indexed="64"/>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s>
  <cellStyleXfs count="5">
    <xf numFmtId="0" fontId="0" fillId="0" borderId="0"/>
    <xf numFmtId="0" fontId="1" fillId="0" borderId="0" applyNumberFormat="0" applyFill="0" applyBorder="0" applyAlignment="0" applyProtection="0">
      <alignment vertical="top"/>
      <protection locked="0"/>
    </xf>
    <xf numFmtId="9" fontId="5" fillId="0" borderId="0" applyFont="0" applyFill="0" applyBorder="0" applyAlignment="0" applyProtection="0"/>
    <xf numFmtId="0" fontId="10" fillId="0" borderId="0"/>
    <xf numFmtId="0" fontId="38" fillId="0" borderId="0"/>
  </cellStyleXfs>
  <cellXfs count="508">
    <xf numFmtId="0" fontId="0" fillId="0" borderId="0" xfId="0"/>
    <xf numFmtId="0" fontId="1" fillId="0" borderId="0" xfId="1" applyAlignment="1" applyProtection="1"/>
    <xf numFmtId="0" fontId="2" fillId="3" borderId="2" xfId="0" applyFont="1" applyFill="1" applyBorder="1" applyAlignment="1">
      <alignment horizontal="left" vertical="center" wrapText="1"/>
    </xf>
    <xf numFmtId="0" fontId="0" fillId="3" borderId="0" xfId="0" applyFont="1" applyFill="1" applyBorder="1" applyAlignment="1">
      <alignment horizontal="left" vertical="center"/>
    </xf>
    <xf numFmtId="0" fontId="0" fillId="3" borderId="4" xfId="0" applyFont="1" applyFill="1" applyBorder="1" applyAlignment="1">
      <alignment horizontal="left" vertical="center"/>
    </xf>
    <xf numFmtId="164" fontId="6" fillId="0" borderId="0" xfId="2" applyNumberFormat="1" applyFont="1" applyBorder="1" applyAlignment="1">
      <alignment horizontal="right" vertical="center"/>
    </xf>
    <xf numFmtId="164" fontId="6" fillId="0" borderId="4" xfId="2" applyNumberFormat="1" applyFont="1" applyBorder="1" applyAlignment="1">
      <alignment horizontal="right" vertical="center"/>
    </xf>
    <xf numFmtId="164" fontId="6" fillId="0" borderId="5" xfId="2" applyNumberFormat="1" applyFont="1" applyBorder="1" applyAlignment="1">
      <alignment horizontal="right" vertical="center"/>
    </xf>
    <xf numFmtId="164" fontId="6" fillId="0" borderId="6" xfId="2" applyNumberFormat="1" applyFont="1" applyBorder="1" applyAlignment="1">
      <alignment horizontal="right" vertical="center"/>
    </xf>
    <xf numFmtId="0" fontId="2" fillId="3" borderId="2" xfId="0" applyFont="1" applyFill="1" applyBorder="1" applyAlignment="1">
      <alignment horizontal="left" vertical="center"/>
    </xf>
    <xf numFmtId="164" fontId="6" fillId="0" borderId="8" xfId="2" applyNumberFormat="1" applyFont="1" applyBorder="1" applyAlignment="1">
      <alignment horizontal="right" vertical="center"/>
    </xf>
    <xf numFmtId="164" fontId="6" fillId="0" borderId="9" xfId="2" applyNumberFormat="1" applyFont="1" applyBorder="1" applyAlignment="1">
      <alignment horizontal="right" vertic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2" fillId="3" borderId="2" xfId="0" applyFont="1" applyFill="1" applyBorder="1" applyAlignment="1">
      <alignment wrapText="1"/>
    </xf>
    <xf numFmtId="164" fontId="6" fillId="3" borderId="0" xfId="2" applyNumberFormat="1" applyFont="1" applyFill="1" applyBorder="1"/>
    <xf numFmtId="164" fontId="6" fillId="3" borderId="4" xfId="2" applyNumberFormat="1" applyFont="1" applyFill="1" applyBorder="1"/>
    <xf numFmtId="164" fontId="6" fillId="0" borderId="0" xfId="2" applyNumberFormat="1" applyFont="1" applyBorder="1"/>
    <xf numFmtId="164" fontId="6" fillId="0" borderId="4" xfId="2" applyNumberFormat="1" applyFont="1" applyBorder="1"/>
    <xf numFmtId="0" fontId="2" fillId="3" borderId="2" xfId="0" applyFont="1" applyFill="1" applyBorder="1"/>
    <xf numFmtId="0" fontId="2" fillId="3" borderId="7" xfId="0" applyFont="1" applyFill="1" applyBorder="1"/>
    <xf numFmtId="164" fontId="6" fillId="3" borderId="12" xfId="2" applyNumberFormat="1" applyFont="1" applyFill="1" applyBorder="1"/>
    <xf numFmtId="164" fontId="6" fillId="3" borderId="13" xfId="0" applyNumberFormat="1" applyFont="1" applyFill="1" applyBorder="1"/>
    <xf numFmtId="0" fontId="9" fillId="0" borderId="0" xfId="0" applyFont="1"/>
    <xf numFmtId="3" fontId="3" fillId="0" borderId="0" xfId="3" applyNumberFormat="1" applyFont="1" applyFill="1" applyBorder="1" applyAlignment="1">
      <alignment horizontal="right" vertical="center"/>
    </xf>
    <xf numFmtId="3" fontId="3" fillId="0" borderId="4" xfId="3" applyNumberFormat="1" applyFont="1" applyFill="1" applyBorder="1" applyAlignment="1">
      <alignment horizontal="right" vertical="center"/>
    </xf>
    <xf numFmtId="0" fontId="6" fillId="0" borderId="0" xfId="0" applyFont="1" applyBorder="1" applyAlignment="1">
      <alignment horizontal="right"/>
    </xf>
    <xf numFmtId="164" fontId="6" fillId="0" borderId="0" xfId="2" applyNumberFormat="1" applyFont="1" applyBorder="1" applyAlignment="1">
      <alignment horizontal="right"/>
    </xf>
    <xf numFmtId="164" fontId="6" fillId="0" borderId="4" xfId="2" applyNumberFormat="1" applyFont="1" applyBorder="1" applyAlignment="1">
      <alignment horizontal="right"/>
    </xf>
    <xf numFmtId="0" fontId="2" fillId="3" borderId="0" xfId="0" applyFont="1" applyFill="1" applyBorder="1" applyAlignment="1">
      <alignment horizontal="center"/>
    </xf>
    <xf numFmtId="0" fontId="2" fillId="3" borderId="4" xfId="0" applyFont="1" applyFill="1" applyBorder="1" applyAlignment="1">
      <alignment horizontal="center"/>
    </xf>
    <xf numFmtId="164" fontId="6" fillId="3" borderId="13" xfId="2" applyNumberFormat="1" applyFont="1" applyFill="1" applyBorder="1"/>
    <xf numFmtId="0" fontId="0" fillId="0" borderId="0" xfId="0" applyFont="1"/>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0" borderId="2" xfId="0" applyFont="1" applyBorder="1" applyAlignment="1">
      <alignment horizontal="left" vertical="center" indent="1"/>
    </xf>
    <xf numFmtId="0" fontId="0" fillId="0" borderId="0" xfId="0" applyFont="1" applyBorder="1" applyAlignment="1">
      <alignment horizontal="right" vertical="center"/>
    </xf>
    <xf numFmtId="0" fontId="0" fillId="0" borderId="2" xfId="0" applyFont="1" applyBorder="1" applyAlignment="1">
      <alignment horizontal="right" vertical="center"/>
    </xf>
    <xf numFmtId="0" fontId="0" fillId="0" borderId="5" xfId="0" applyFont="1" applyBorder="1" applyAlignment="1">
      <alignment horizontal="right" vertical="center"/>
    </xf>
    <xf numFmtId="0" fontId="0" fillId="3" borderId="0" xfId="0" applyFont="1" applyFill="1" applyBorder="1" applyAlignment="1">
      <alignment horizontal="right" vertical="center"/>
    </xf>
    <xf numFmtId="0" fontId="0" fillId="3" borderId="4" xfId="0" applyFont="1" applyFill="1" applyBorder="1" applyAlignment="1">
      <alignment horizontal="right" vertical="center"/>
    </xf>
    <xf numFmtId="3" fontId="0" fillId="0" borderId="0" xfId="0" applyNumberFormat="1" applyFont="1" applyBorder="1" applyAlignment="1">
      <alignment horizontal="right" vertical="center"/>
    </xf>
    <xf numFmtId="0" fontId="0" fillId="0" borderId="7" xfId="0" applyFont="1" applyBorder="1" applyAlignment="1">
      <alignment horizontal="right" vertical="center"/>
    </xf>
    <xf numFmtId="3" fontId="0" fillId="0" borderId="8" xfId="0" applyNumberFormat="1" applyFont="1" applyBorder="1" applyAlignment="1">
      <alignment horizontal="right" vertical="center"/>
    </xf>
    <xf numFmtId="0" fontId="11" fillId="0" borderId="0" xfId="0" applyFont="1" applyAlignment="1">
      <alignment wrapText="1"/>
    </xf>
    <xf numFmtId="0" fontId="0" fillId="2" borderId="1" xfId="0" applyFont="1" applyFill="1" applyBorder="1"/>
    <xf numFmtId="0" fontId="0" fillId="3" borderId="0" xfId="0" applyFont="1" applyFill="1" applyBorder="1"/>
    <xf numFmtId="3" fontId="0" fillId="3" borderId="0" xfId="0" applyNumberFormat="1" applyFont="1" applyFill="1" applyBorder="1"/>
    <xf numFmtId="0" fontId="0" fillId="0" borderId="2" xfId="0" applyFont="1" applyBorder="1" applyAlignment="1">
      <alignment horizontal="left" indent="1"/>
    </xf>
    <xf numFmtId="0" fontId="0" fillId="0" borderId="0" xfId="0" applyFont="1" applyBorder="1"/>
    <xf numFmtId="3" fontId="0" fillId="0" borderId="0" xfId="0" applyNumberFormat="1" applyFont="1" applyBorder="1"/>
    <xf numFmtId="0" fontId="0" fillId="3" borderId="4" xfId="0" applyFont="1" applyFill="1" applyBorder="1"/>
    <xf numFmtId="0" fontId="0" fillId="3" borderId="12" xfId="0" applyFont="1" applyFill="1" applyBorder="1"/>
    <xf numFmtId="3" fontId="0" fillId="3" borderId="12" xfId="0" applyNumberFormat="1" applyFont="1" applyFill="1" applyBorder="1"/>
    <xf numFmtId="0" fontId="0" fillId="0" borderId="0" xfId="0" applyFont="1" applyAlignment="1">
      <alignment wrapText="1"/>
    </xf>
    <xf numFmtId="0" fontId="0" fillId="3" borderId="0" xfId="0" applyFont="1" applyFill="1" applyBorder="1" applyAlignment="1">
      <alignment horizontal="right"/>
    </xf>
    <xf numFmtId="0" fontId="0" fillId="3" borderId="4" xfId="0" applyFont="1" applyFill="1" applyBorder="1" applyAlignment="1">
      <alignment horizontal="right"/>
    </xf>
    <xf numFmtId="0" fontId="0" fillId="0" borderId="2" xfId="0" applyFont="1" applyFill="1" applyBorder="1" applyAlignment="1">
      <alignment horizontal="left" indent="1"/>
    </xf>
    <xf numFmtId="0" fontId="2" fillId="2" borderId="1" xfId="0" applyFont="1" applyFill="1" applyBorder="1" applyAlignment="1">
      <alignment horizontal="center" vertical="center"/>
    </xf>
    <xf numFmtId="0" fontId="2" fillId="3" borderId="2" xfId="0" applyFont="1" applyFill="1" applyBorder="1" applyAlignment="1">
      <alignment vertical="center"/>
    </xf>
    <xf numFmtId="0" fontId="0" fillId="3" borderId="0" xfId="0" applyFont="1" applyFill="1" applyBorder="1" applyAlignment="1">
      <alignment vertical="center"/>
    </xf>
    <xf numFmtId="0" fontId="0" fillId="3" borderId="4" xfId="0" applyFont="1" applyFill="1" applyBorder="1" applyAlignment="1">
      <alignment vertical="center"/>
    </xf>
    <xf numFmtId="0" fontId="2" fillId="0" borderId="2" xfId="0" applyFont="1" applyBorder="1" applyAlignment="1">
      <alignment horizontal="left" indent="1"/>
    </xf>
    <xf numFmtId="0" fontId="0" fillId="0" borderId="0" xfId="0" applyFont="1" applyBorder="1" applyAlignment="1">
      <alignment horizontal="right" indent="1"/>
    </xf>
    <xf numFmtId="0" fontId="0" fillId="0" borderId="4" xfId="0" applyFont="1" applyBorder="1" applyAlignment="1">
      <alignment horizontal="right" indent="1"/>
    </xf>
    <xf numFmtId="0" fontId="0" fillId="0" borderId="2" xfId="0" applyFont="1" applyBorder="1" applyAlignment="1">
      <alignment horizontal="left" indent="2"/>
    </xf>
    <xf numFmtId="3" fontId="0" fillId="0" borderId="0" xfId="0" applyNumberFormat="1" applyFont="1" applyBorder="1" applyAlignment="1">
      <alignment horizontal="right" indent="1"/>
    </xf>
    <xf numFmtId="164" fontId="6" fillId="0" borderId="0" xfId="2" applyNumberFormat="1" applyFont="1" applyBorder="1" applyAlignment="1">
      <alignment horizontal="right" indent="1"/>
    </xf>
    <xf numFmtId="164" fontId="6" fillId="0" borderId="4" xfId="2" applyNumberFormat="1" applyFont="1" applyBorder="1" applyAlignment="1">
      <alignment horizontal="right" indent="1"/>
    </xf>
    <xf numFmtId="0" fontId="2" fillId="3" borderId="2" xfId="0" applyFont="1" applyFill="1" applyBorder="1" applyAlignment="1">
      <alignment vertical="center" wrapText="1"/>
    </xf>
    <xf numFmtId="0" fontId="2" fillId="3" borderId="0" xfId="0" applyFont="1" applyFill="1" applyBorder="1" applyAlignment="1">
      <alignment horizontal="right" vertical="center" indent="1"/>
    </xf>
    <xf numFmtId="0" fontId="2" fillId="3" borderId="4" xfId="0" applyFont="1" applyFill="1" applyBorder="1" applyAlignment="1">
      <alignment horizontal="right" vertical="center" indent="1"/>
    </xf>
    <xf numFmtId="3" fontId="0" fillId="0" borderId="4" xfId="0" applyNumberFormat="1" applyFont="1" applyBorder="1" applyAlignment="1">
      <alignment horizontal="right" indent="1"/>
    </xf>
    <xf numFmtId="0" fontId="2" fillId="3" borderId="7" xfId="0" applyFont="1" applyFill="1" applyBorder="1" applyAlignment="1">
      <alignment horizontal="left"/>
    </xf>
    <xf numFmtId="3" fontId="0" fillId="3" borderId="12" xfId="0" applyNumberFormat="1" applyFont="1" applyFill="1" applyBorder="1" applyAlignment="1">
      <alignment horizontal="right" indent="1"/>
    </xf>
    <xf numFmtId="0" fontId="0" fillId="3" borderId="13" xfId="0" applyFont="1" applyFill="1" applyBorder="1" applyAlignment="1">
      <alignment horizontal="right" indent="1"/>
    </xf>
    <xf numFmtId="0" fontId="4" fillId="2" borderId="3" xfId="0" applyFont="1" applyFill="1" applyBorder="1" applyAlignment="1">
      <alignment horizontal="center" vertic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2" fillId="5" borderId="15" xfId="0" applyFont="1" applyFill="1" applyBorder="1" applyAlignment="1">
      <alignment horizontal="left"/>
    </xf>
    <xf numFmtId="0" fontId="12" fillId="5" borderId="0" xfId="0" applyFont="1" applyFill="1" applyBorder="1" applyAlignment="1">
      <alignment horizontal="right" wrapText="1"/>
    </xf>
    <xf numFmtId="0" fontId="13" fillId="5" borderId="0" xfId="0" applyFont="1" applyFill="1" applyBorder="1" applyAlignment="1">
      <alignment horizontal="right" wrapText="1"/>
    </xf>
    <xf numFmtId="0" fontId="0" fillId="5" borderId="0" xfId="0" applyFont="1" applyFill="1" applyBorder="1"/>
    <xf numFmtId="0" fontId="12" fillId="5" borderId="16" xfId="0" applyFont="1" applyFill="1" applyBorder="1" applyAlignment="1">
      <alignment horizontal="right" wrapText="1"/>
    </xf>
    <xf numFmtId="0" fontId="0" fillId="0" borderId="15" xfId="0" applyFont="1" applyBorder="1" applyAlignment="1">
      <alignment horizontal="left" indent="1"/>
    </xf>
    <xf numFmtId="3" fontId="14" fillId="0" borderId="0" xfId="0" applyNumberFormat="1" applyFont="1" applyBorder="1" applyAlignment="1">
      <alignment horizontal="right" wrapText="1"/>
    </xf>
    <xf numFmtId="3" fontId="14" fillId="0" borderId="0" xfId="0" applyNumberFormat="1" applyFont="1" applyFill="1" applyBorder="1" applyAlignment="1">
      <alignment horizontal="right" wrapText="1"/>
    </xf>
    <xf numFmtId="0" fontId="14" fillId="0" borderId="16" xfId="0" applyFont="1" applyBorder="1" applyAlignment="1">
      <alignment horizontal="right" wrapText="1"/>
    </xf>
    <xf numFmtId="164" fontId="14" fillId="0" borderId="0" xfId="0" applyNumberFormat="1" applyFont="1" applyBorder="1" applyAlignment="1">
      <alignment horizontal="right" wrapText="1"/>
    </xf>
    <xf numFmtId="164" fontId="15" fillId="0" borderId="0" xfId="0" applyNumberFormat="1" applyFont="1" applyBorder="1" applyAlignment="1">
      <alignment horizontal="right" wrapText="1"/>
    </xf>
    <xf numFmtId="164" fontId="15" fillId="0" borderId="16" xfId="0" applyNumberFormat="1" applyFont="1" applyBorder="1" applyAlignment="1">
      <alignment horizontal="right" wrapText="1"/>
    </xf>
    <xf numFmtId="164" fontId="12" fillId="5" borderId="16" xfId="0" applyNumberFormat="1" applyFont="1" applyFill="1" applyBorder="1" applyAlignment="1">
      <alignment horizontal="right" wrapText="1"/>
    </xf>
    <xf numFmtId="164" fontId="14" fillId="0" borderId="16" xfId="0" applyNumberFormat="1" applyFont="1" applyBorder="1" applyAlignment="1">
      <alignment horizontal="right" wrapText="1"/>
    </xf>
    <xf numFmtId="164" fontId="12" fillId="5" borderId="0" xfId="0" applyNumberFormat="1" applyFont="1" applyFill="1" applyBorder="1" applyAlignment="1">
      <alignment horizontal="right" wrapText="1"/>
    </xf>
    <xf numFmtId="0" fontId="0" fillId="0" borderId="17" xfId="0" applyFont="1" applyBorder="1" applyAlignment="1">
      <alignment horizontal="left" indent="1"/>
    </xf>
    <xf numFmtId="164" fontId="14" fillId="0" borderId="18" xfId="0" applyNumberFormat="1" applyFont="1" applyBorder="1" applyAlignment="1">
      <alignment horizontal="right" wrapText="1"/>
    </xf>
    <xf numFmtId="164" fontId="15" fillId="0" borderId="18" xfId="0" applyNumberFormat="1" applyFont="1" applyBorder="1" applyAlignment="1">
      <alignment horizontal="right" wrapText="1"/>
    </xf>
    <xf numFmtId="0" fontId="0" fillId="4" borderId="21" xfId="0" applyFont="1" applyFill="1" applyBorder="1"/>
    <xf numFmtId="0" fontId="4" fillId="4" borderId="23" xfId="0" applyFont="1" applyFill="1" applyBorder="1" applyAlignment="1">
      <alignment horizontal="center" wrapText="1"/>
    </xf>
    <xf numFmtId="0" fontId="4" fillId="4" borderId="25" xfId="0" applyFont="1" applyFill="1" applyBorder="1"/>
    <xf numFmtId="0" fontId="4" fillId="4" borderId="26" xfId="0" applyFont="1" applyFill="1" applyBorder="1" applyAlignment="1">
      <alignment horizontal="center" wrapText="1"/>
    </xf>
    <xf numFmtId="0" fontId="4" fillId="4" borderId="24" xfId="0" applyFont="1" applyFill="1" applyBorder="1" applyAlignment="1">
      <alignment horizontal="center" wrapText="1"/>
    </xf>
    <xf numFmtId="0" fontId="4" fillId="4" borderId="20" xfId="0" applyFont="1" applyFill="1" applyBorder="1" applyAlignment="1">
      <alignment horizontal="center" wrapText="1"/>
    </xf>
    <xf numFmtId="0" fontId="4" fillId="4" borderId="27" xfId="0" applyFont="1" applyFill="1" applyBorder="1" applyAlignment="1">
      <alignment horizontal="center" wrapText="1"/>
    </xf>
    <xf numFmtId="0" fontId="0" fillId="0" borderId="15" xfId="0" applyFont="1" applyBorder="1" applyAlignment="1">
      <alignment horizontal="left" indent="2"/>
    </xf>
    <xf numFmtId="3" fontId="14" fillId="0" borderId="0" xfId="0" applyNumberFormat="1" applyFont="1" applyBorder="1" applyAlignment="1">
      <alignment horizontal="right" vertical="center" wrapText="1"/>
    </xf>
    <xf numFmtId="0" fontId="14" fillId="0" borderId="16" xfId="0" applyFont="1" applyBorder="1" applyAlignment="1">
      <alignment horizontal="right" vertical="center" wrapText="1"/>
    </xf>
    <xf numFmtId="164" fontId="15" fillId="0" borderId="0" xfId="0" applyNumberFormat="1" applyFont="1" applyBorder="1" applyAlignment="1">
      <alignment horizontal="right" vertical="center" wrapText="1"/>
    </xf>
    <xf numFmtId="164" fontId="15" fillId="0" borderId="16" xfId="0" applyNumberFormat="1" applyFont="1" applyBorder="1" applyAlignment="1">
      <alignment horizontal="right" vertical="center" wrapText="1"/>
    </xf>
    <xf numFmtId="0" fontId="12" fillId="5" borderId="0" xfId="0" applyFont="1" applyFill="1" applyBorder="1" applyAlignment="1">
      <alignment horizontal="right" vertical="center" wrapText="1"/>
    </xf>
    <xf numFmtId="0" fontId="0" fillId="5" borderId="0" xfId="0" applyFont="1" applyFill="1" applyBorder="1" applyAlignment="1">
      <alignment horizontal="right" vertical="center"/>
    </xf>
    <xf numFmtId="0" fontId="12" fillId="5" borderId="16" xfId="0" applyFont="1" applyFill="1" applyBorder="1" applyAlignment="1">
      <alignment horizontal="right" vertical="center" wrapText="1"/>
    </xf>
    <xf numFmtId="3" fontId="14" fillId="0" borderId="0" xfId="0" applyNumberFormat="1" applyFont="1" applyBorder="1" applyAlignment="1">
      <alignment horizontal="right" vertical="center"/>
    </xf>
    <xf numFmtId="164" fontId="14" fillId="0" borderId="0" xfId="0" applyNumberFormat="1" applyFont="1" applyBorder="1" applyAlignment="1">
      <alignment horizontal="right" vertical="center" wrapText="1"/>
    </xf>
    <xf numFmtId="10" fontId="14" fillId="0" borderId="18" xfId="0" applyNumberFormat="1" applyFont="1" applyBorder="1" applyAlignment="1">
      <alignment horizontal="right" vertical="center" wrapText="1"/>
    </xf>
    <xf numFmtId="164" fontId="15" fillId="0" borderId="18" xfId="2" applyNumberFormat="1" applyFont="1" applyBorder="1" applyAlignment="1">
      <alignment horizontal="right" vertical="center"/>
    </xf>
    <xf numFmtId="164" fontId="15" fillId="0" borderId="18" xfId="2" applyNumberFormat="1" applyFont="1" applyBorder="1" applyAlignment="1">
      <alignment horizontal="right" vertical="center" wrapText="1"/>
    </xf>
    <xf numFmtId="0" fontId="0" fillId="0" borderId="15" xfId="0" applyFont="1" applyBorder="1" applyAlignment="1">
      <alignment horizontal="left" wrapText="1" indent="2"/>
    </xf>
    <xf numFmtId="0" fontId="0" fillId="0" borderId="17" xfId="0" applyFont="1" applyBorder="1" applyAlignment="1">
      <alignment horizontal="left" wrapText="1" indent="2"/>
    </xf>
    <xf numFmtId="0" fontId="18" fillId="4" borderId="3" xfId="0" applyFont="1" applyFill="1" applyBorder="1" applyAlignment="1">
      <alignment horizontal="center" wrapText="1"/>
    </xf>
    <xf numFmtId="0" fontId="18" fillId="4" borderId="32" xfId="0" applyFont="1" applyFill="1" applyBorder="1" applyAlignment="1">
      <alignment horizontal="center" wrapText="1"/>
    </xf>
    <xf numFmtId="0" fontId="20" fillId="5" borderId="15" xfId="0" applyFont="1" applyFill="1" applyBorder="1" applyAlignment="1">
      <alignment horizontal="justify" wrapText="1"/>
    </xf>
    <xf numFmtId="0" fontId="20" fillId="5" borderId="0" xfId="0" applyFont="1" applyFill="1" applyBorder="1" applyAlignment="1">
      <alignment horizontal="justify" wrapText="1"/>
    </xf>
    <xf numFmtId="0" fontId="20" fillId="5" borderId="16" xfId="0" applyFont="1" applyFill="1" applyBorder="1" applyAlignment="1">
      <alignment horizontal="justify" wrapText="1"/>
    </xf>
    <xf numFmtId="0" fontId="21" fillId="0" borderId="15" xfId="0" applyFont="1" applyBorder="1" applyAlignment="1">
      <alignment horizontal="justify" wrapText="1"/>
    </xf>
    <xf numFmtId="164" fontId="3" fillId="0" borderId="0" xfId="0" applyNumberFormat="1" applyFont="1" applyBorder="1" applyAlignment="1">
      <alignment vertical="center"/>
    </xf>
    <xf numFmtId="165" fontId="3" fillId="0" borderId="0" xfId="0" applyNumberFormat="1" applyFont="1" applyBorder="1" applyAlignment="1">
      <alignment vertical="center"/>
    </xf>
    <xf numFmtId="164" fontId="22" fillId="0" borderId="0" xfId="0" applyNumberFormat="1" applyFont="1" applyBorder="1" applyAlignment="1">
      <alignment horizontal="right" wrapText="1"/>
    </xf>
    <xf numFmtId="165" fontId="3" fillId="0" borderId="16" xfId="0" applyNumberFormat="1" applyFont="1" applyBorder="1" applyAlignment="1">
      <alignment vertical="center"/>
    </xf>
    <xf numFmtId="0" fontId="22" fillId="5" borderId="0" xfId="0" applyFont="1" applyFill="1" applyBorder="1" applyAlignment="1">
      <alignment horizontal="justify" wrapText="1"/>
    </xf>
    <xf numFmtId="0" fontId="23" fillId="5" borderId="0" xfId="0" applyFont="1" applyFill="1" applyBorder="1" applyAlignment="1">
      <alignment horizontal="justify" wrapText="1"/>
    </xf>
    <xf numFmtId="0" fontId="23" fillId="5" borderId="16" xfId="0" applyFont="1" applyFill="1" applyBorder="1" applyAlignment="1">
      <alignment horizontal="justify" wrapText="1"/>
    </xf>
    <xf numFmtId="164" fontId="22" fillId="0" borderId="0" xfId="0" applyNumberFormat="1" applyFont="1" applyFill="1" applyBorder="1" applyAlignment="1">
      <alignment horizontal="right" wrapText="1"/>
    </xf>
    <xf numFmtId="164" fontId="3" fillId="0" borderId="0" xfId="0" applyNumberFormat="1" applyFont="1" applyFill="1" applyBorder="1" applyAlignment="1">
      <alignment vertical="center"/>
    </xf>
    <xf numFmtId="0" fontId="21" fillId="0" borderId="17" xfId="0" applyFont="1" applyBorder="1" applyAlignment="1">
      <alignment horizontal="justify" wrapText="1"/>
    </xf>
    <xf numFmtId="164" fontId="3" fillId="0" borderId="18" xfId="0" applyNumberFormat="1" applyFont="1" applyBorder="1" applyAlignment="1">
      <alignment vertical="center"/>
    </xf>
    <xf numFmtId="165" fontId="3" fillId="0" borderId="18" xfId="0" applyNumberFormat="1" applyFont="1" applyBorder="1" applyAlignment="1">
      <alignment vertical="center"/>
    </xf>
    <xf numFmtId="164" fontId="22" fillId="0" borderId="18" xfId="0" applyNumberFormat="1" applyFont="1" applyBorder="1" applyAlignment="1">
      <alignment horizontal="right" wrapText="1"/>
    </xf>
    <xf numFmtId="165" fontId="3" fillId="0" borderId="19" xfId="0" applyNumberFormat="1" applyFont="1" applyBorder="1" applyAlignment="1">
      <alignment vertical="center"/>
    </xf>
    <xf numFmtId="0" fontId="2" fillId="5" borderId="33" xfId="0" applyFont="1" applyFill="1" applyBorder="1" applyAlignment="1">
      <alignment horizontal="left" vertical="center"/>
    </xf>
    <xf numFmtId="0" fontId="14" fillId="5" borderId="0" xfId="0" applyFont="1" applyFill="1" applyAlignment="1">
      <alignment horizontal="right" vertical="center" wrapText="1" indent="2"/>
    </xf>
    <xf numFmtId="165" fontId="0" fillId="5" borderId="0" xfId="0" applyNumberFormat="1" applyFont="1" applyFill="1" applyAlignment="1">
      <alignment horizontal="right" vertical="center" indent="2"/>
    </xf>
    <xf numFmtId="165" fontId="14" fillId="5" borderId="4" xfId="0" applyNumberFormat="1" applyFont="1" applyFill="1" applyBorder="1" applyAlignment="1">
      <alignment horizontal="right" vertical="center" wrapText="1" indent="2"/>
    </xf>
    <xf numFmtId="0" fontId="0" fillId="0" borderId="2" xfId="0" applyFont="1" applyBorder="1" applyAlignment="1">
      <alignment vertical="center"/>
    </xf>
    <xf numFmtId="165" fontId="0" fillId="0" borderId="0" xfId="0" applyNumberFormat="1" applyFont="1" applyBorder="1" applyAlignment="1">
      <alignment horizontal="right" vertical="center" indent="2"/>
    </xf>
    <xf numFmtId="164" fontId="6" fillId="0" borderId="0" xfId="2" applyNumberFormat="1" applyFont="1" applyBorder="1" applyAlignment="1">
      <alignment horizontal="right" vertical="center" indent="2"/>
    </xf>
    <xf numFmtId="164" fontId="6" fillId="0" borderId="4" xfId="2" applyNumberFormat="1" applyFont="1" applyBorder="1" applyAlignment="1">
      <alignment horizontal="right" vertical="center" indent="2"/>
    </xf>
    <xf numFmtId="0" fontId="2" fillId="5" borderId="15" xfId="0" applyFont="1" applyFill="1" applyBorder="1" applyAlignment="1">
      <alignment horizontal="left" vertical="center"/>
    </xf>
    <xf numFmtId="0" fontId="12" fillId="5" borderId="0" xfId="0" applyFont="1" applyFill="1" applyAlignment="1">
      <alignment horizontal="right" vertical="center" wrapText="1" indent="2"/>
    </xf>
    <xf numFmtId="0" fontId="0" fillId="5" borderId="0" xfId="0" applyFont="1" applyFill="1" applyAlignment="1">
      <alignment horizontal="right" vertical="center" indent="2"/>
    </xf>
    <xf numFmtId="0" fontId="12" fillId="5" borderId="4" xfId="0" applyFont="1" applyFill="1" applyBorder="1" applyAlignment="1">
      <alignment horizontal="right" vertical="center" wrapText="1" indent="2"/>
    </xf>
    <xf numFmtId="165" fontId="0" fillId="0" borderId="4" xfId="0" applyNumberFormat="1" applyFont="1" applyBorder="1" applyAlignment="1">
      <alignment horizontal="right" vertical="center" indent="2"/>
    </xf>
    <xf numFmtId="165" fontId="12" fillId="5" borderId="4" xfId="0" applyNumberFormat="1" applyFont="1" applyFill="1" applyBorder="1" applyAlignment="1">
      <alignment horizontal="right" vertical="center" wrapText="1" indent="2"/>
    </xf>
    <xf numFmtId="0" fontId="0" fillId="0" borderId="7" xfId="0" applyFont="1" applyBorder="1" applyAlignment="1">
      <alignment vertical="center"/>
    </xf>
    <xf numFmtId="165" fontId="0" fillId="0" borderId="12" xfId="0" applyNumberFormat="1" applyFont="1" applyBorder="1" applyAlignment="1">
      <alignment horizontal="right" vertical="center" indent="2"/>
    </xf>
    <xf numFmtId="165" fontId="0" fillId="0" borderId="13" xfId="0" applyNumberFormat="1" applyFont="1" applyBorder="1" applyAlignment="1">
      <alignment horizontal="right" vertical="center" indent="2"/>
    </xf>
    <xf numFmtId="165" fontId="2" fillId="0" borderId="0" xfId="0" applyNumberFormat="1" applyFont="1" applyBorder="1" applyAlignment="1">
      <alignment horizontal="right" vertical="center" indent="2"/>
    </xf>
    <xf numFmtId="165" fontId="2" fillId="0" borderId="4" xfId="0" applyNumberFormat="1" applyFont="1" applyBorder="1" applyAlignment="1">
      <alignment horizontal="right" vertical="center" indent="2"/>
    </xf>
    <xf numFmtId="165" fontId="0" fillId="0" borderId="0" xfId="0" applyNumberFormat="1" applyFont="1" applyBorder="1" applyAlignment="1">
      <alignment horizontal="right" indent="2"/>
    </xf>
    <xf numFmtId="165" fontId="0" fillId="0" borderId="4" xfId="0" applyNumberFormat="1" applyFont="1" applyBorder="1" applyAlignment="1">
      <alignment horizontal="right" indent="2"/>
    </xf>
    <xf numFmtId="164" fontId="6" fillId="0" borderId="0" xfId="2" applyNumberFormat="1" applyFont="1" applyBorder="1" applyAlignment="1">
      <alignment horizontal="right" indent="2"/>
    </xf>
    <xf numFmtId="164" fontId="6" fillId="0" borderId="4" xfId="2" applyNumberFormat="1" applyFont="1" applyBorder="1" applyAlignment="1">
      <alignment horizontal="right" indent="2"/>
    </xf>
    <xf numFmtId="0" fontId="14" fillId="5" borderId="0" xfId="0" applyFont="1" applyFill="1" applyAlignment="1">
      <alignment horizontal="right" wrapText="1" indent="2"/>
    </xf>
    <xf numFmtId="0" fontId="0" fillId="5" borderId="0" xfId="0" applyFont="1" applyFill="1" applyAlignment="1">
      <alignment horizontal="right" indent="2"/>
    </xf>
    <xf numFmtId="0" fontId="14" fillId="5" borderId="4" xfId="0" applyFont="1" applyFill="1" applyBorder="1" applyAlignment="1">
      <alignment horizontal="right" wrapText="1" indent="2"/>
    </xf>
    <xf numFmtId="165" fontId="0" fillId="0" borderId="12" xfId="0" applyNumberFormat="1" applyFont="1" applyBorder="1" applyAlignment="1">
      <alignment horizontal="right" indent="2"/>
    </xf>
    <xf numFmtId="165" fontId="0" fillId="0" borderId="13" xfId="0" applyNumberFormat="1" applyFont="1" applyBorder="1" applyAlignment="1">
      <alignment horizontal="right" indent="2"/>
    </xf>
    <xf numFmtId="165" fontId="2" fillId="0" borderId="0" xfId="0" applyNumberFormat="1" applyFont="1" applyBorder="1" applyAlignment="1">
      <alignment horizontal="right" indent="2"/>
    </xf>
    <xf numFmtId="165" fontId="2" fillId="0" borderId="4" xfId="0" applyNumberFormat="1" applyFont="1" applyBorder="1" applyAlignment="1">
      <alignment horizontal="right" indent="2"/>
    </xf>
    <xf numFmtId="164" fontId="15" fillId="0" borderId="0" xfId="2" applyNumberFormat="1" applyFont="1" applyBorder="1" applyAlignment="1">
      <alignment horizontal="right" wrapText="1"/>
    </xf>
    <xf numFmtId="0" fontId="0" fillId="4" borderId="40" xfId="0" applyFont="1" applyFill="1" applyBorder="1"/>
    <xf numFmtId="0" fontId="4" fillId="4" borderId="42" xfId="0" applyFont="1" applyFill="1" applyBorder="1" applyAlignment="1">
      <alignment horizontal="center" wrapText="1"/>
    </xf>
    <xf numFmtId="0" fontId="2" fillId="5" borderId="2" xfId="0" applyFont="1" applyFill="1" applyBorder="1" applyAlignment="1">
      <alignment horizontal="left" wrapText="1"/>
    </xf>
    <xf numFmtId="0" fontId="12" fillId="5" borderId="4" xfId="0" applyFont="1" applyFill="1" applyBorder="1" applyAlignment="1">
      <alignment horizontal="right" wrapText="1"/>
    </xf>
    <xf numFmtId="164" fontId="15" fillId="0" borderId="4" xfId="2" applyNumberFormat="1" applyFont="1" applyBorder="1" applyAlignment="1">
      <alignment horizontal="right" wrapText="1"/>
    </xf>
    <xf numFmtId="164" fontId="12" fillId="5" borderId="4" xfId="0" applyNumberFormat="1" applyFont="1" applyFill="1" applyBorder="1" applyAlignment="1">
      <alignment horizontal="right" wrapText="1"/>
    </xf>
    <xf numFmtId="0" fontId="0" fillId="0" borderId="7" xfId="0" applyFont="1" applyBorder="1" applyAlignment="1">
      <alignment horizontal="left" indent="1"/>
    </xf>
    <xf numFmtId="164" fontId="15" fillId="0" borderId="12" xfId="2" applyNumberFormat="1" applyFont="1" applyBorder="1" applyAlignment="1">
      <alignment horizontal="right" wrapText="1"/>
    </xf>
    <xf numFmtId="164" fontId="15" fillId="0" borderId="13" xfId="2" applyNumberFormat="1" applyFont="1" applyBorder="1" applyAlignment="1">
      <alignment horizontal="right" wrapText="1"/>
    </xf>
    <xf numFmtId="164" fontId="15" fillId="0" borderId="0" xfId="2" applyNumberFormat="1" applyFont="1" applyBorder="1" applyAlignment="1">
      <alignment horizontal="right" vertical="top" wrapText="1"/>
    </xf>
    <xf numFmtId="166" fontId="0" fillId="0" borderId="33" xfId="0" applyNumberFormat="1" applyFont="1" applyBorder="1"/>
    <xf numFmtId="166" fontId="0" fillId="0" borderId="5" xfId="0" applyNumberFormat="1" applyFont="1" applyBorder="1"/>
    <xf numFmtId="164" fontId="0" fillId="0" borderId="16" xfId="2" applyNumberFormat="1" applyFont="1" applyBorder="1" applyProtection="1"/>
    <xf numFmtId="166" fontId="0" fillId="0" borderId="15" xfId="0" applyNumberFormat="1" applyFont="1" applyBorder="1"/>
    <xf numFmtId="166" fontId="0" fillId="0" borderId="0" xfId="0" applyNumberFormat="1" applyFont="1" applyBorder="1"/>
    <xf numFmtId="166" fontId="0" fillId="0" borderId="12" xfId="0" applyNumberFormat="1" applyFont="1" applyBorder="1"/>
    <xf numFmtId="164" fontId="0" fillId="0" borderId="37" xfId="2" applyNumberFormat="1" applyFont="1" applyBorder="1" applyProtection="1"/>
    <xf numFmtId="166" fontId="2" fillId="0" borderId="17" xfId="0" applyNumberFormat="1" applyFont="1" applyBorder="1" applyAlignment="1">
      <alignment horizontal="right"/>
    </xf>
    <xf numFmtId="166" fontId="0" fillId="0" borderId="18" xfId="0" applyNumberFormat="1" applyFont="1" applyBorder="1"/>
    <xf numFmtId="164" fontId="0" fillId="0" borderId="19" xfId="2" applyNumberFormat="1" applyFont="1" applyBorder="1" applyProtection="1"/>
    <xf numFmtId="166" fontId="2" fillId="2" borderId="34" xfId="0" applyNumberFormat="1" applyFont="1" applyFill="1" applyBorder="1"/>
    <xf numFmtId="166" fontId="26" fillId="3" borderId="2" xfId="0" applyNumberFormat="1" applyFont="1" applyFill="1" applyBorder="1"/>
    <xf numFmtId="166" fontId="26" fillId="3" borderId="0" xfId="0" applyNumberFormat="1" applyFont="1" applyFill="1" applyBorder="1"/>
    <xf numFmtId="164" fontId="27" fillId="3" borderId="5" xfId="0" applyNumberFormat="1" applyFont="1" applyFill="1" applyBorder="1"/>
    <xf numFmtId="164" fontId="27" fillId="3" borderId="0" xfId="0" applyNumberFormat="1" applyFont="1" applyFill="1" applyBorder="1"/>
    <xf numFmtId="164" fontId="27" fillId="3" borderId="4" xfId="0" applyNumberFormat="1" applyFont="1" applyFill="1" applyBorder="1"/>
    <xf numFmtId="166" fontId="3" fillId="0" borderId="2" xfId="0" applyNumberFormat="1" applyFont="1" applyBorder="1"/>
    <xf numFmtId="166" fontId="3" fillId="0" borderId="0" xfId="0" applyNumberFormat="1" applyFont="1" applyBorder="1" applyAlignment="1">
      <alignment vertical="center"/>
    </xf>
    <xf numFmtId="164" fontId="28" fillId="0" borderId="0" xfId="0" applyNumberFormat="1" applyFont="1" applyBorder="1" applyAlignment="1">
      <alignment vertical="center"/>
    </xf>
    <xf numFmtId="164" fontId="28" fillId="0" borderId="4" xfId="0" applyNumberFormat="1" applyFont="1" applyBorder="1" applyAlignment="1">
      <alignment vertical="center"/>
    </xf>
    <xf numFmtId="166" fontId="26" fillId="3" borderId="0" xfId="0" applyNumberFormat="1" applyFont="1" applyFill="1" applyBorder="1" applyAlignment="1">
      <alignment vertical="center"/>
    </xf>
    <xf numFmtId="164" fontId="27" fillId="3" borderId="0" xfId="0" applyNumberFormat="1" applyFont="1" applyFill="1" applyBorder="1" applyAlignment="1">
      <alignment vertical="center"/>
    </xf>
    <xf numFmtId="164" fontId="27" fillId="3" borderId="4" xfId="0" applyNumberFormat="1" applyFont="1" applyFill="1" applyBorder="1" applyAlignment="1">
      <alignment vertical="center"/>
    </xf>
    <xf numFmtId="166" fontId="0" fillId="0" borderId="2" xfId="0" applyNumberFormat="1" applyFont="1" applyBorder="1"/>
    <xf numFmtId="164" fontId="28" fillId="0" borderId="0" xfId="0" applyNumberFormat="1" applyFont="1" applyFill="1" applyBorder="1" applyAlignment="1">
      <alignment vertical="center"/>
    </xf>
    <xf numFmtId="166" fontId="3" fillId="0" borderId="0" xfId="0" applyNumberFormat="1" applyFont="1" applyFill="1" applyBorder="1" applyAlignment="1">
      <alignment vertical="center"/>
    </xf>
    <xf numFmtId="164" fontId="28" fillId="0" borderId="4" xfId="0" applyNumberFormat="1" applyFont="1" applyFill="1" applyBorder="1" applyAlignment="1">
      <alignment vertical="center"/>
    </xf>
    <xf numFmtId="166" fontId="0" fillId="0" borderId="7" xfId="0" applyNumberFormat="1" applyFont="1" applyBorder="1"/>
    <xf numFmtId="166" fontId="3" fillId="0" borderId="12" xfId="0" applyNumberFormat="1" applyFont="1" applyBorder="1" applyAlignment="1">
      <alignment vertical="center"/>
    </xf>
    <xf numFmtId="164" fontId="28" fillId="0" borderId="12" xfId="0" applyNumberFormat="1" applyFont="1" applyBorder="1" applyAlignment="1">
      <alignment vertical="center"/>
    </xf>
    <xf numFmtId="164" fontId="28" fillId="0" borderId="13" xfId="0" applyNumberFormat="1" applyFont="1" applyBorder="1" applyAlignment="1">
      <alignment vertical="center"/>
    </xf>
    <xf numFmtId="166" fontId="2" fillId="3" borderId="5" xfId="0" applyNumberFormat="1" applyFont="1" applyFill="1" applyBorder="1" applyAlignment="1">
      <alignment vertical="center"/>
    </xf>
    <xf numFmtId="164" fontId="29" fillId="3" borderId="0" xfId="0" applyNumberFormat="1" applyFont="1" applyFill="1" applyBorder="1" applyAlignment="1"/>
    <xf numFmtId="164" fontId="29" fillId="3" borderId="4" xfId="0" applyNumberFormat="1" applyFont="1" applyFill="1" applyBorder="1" applyAlignment="1"/>
    <xf numFmtId="166" fontId="0" fillId="0" borderId="0" xfId="0" applyNumberFormat="1" applyFont="1" applyBorder="1" applyAlignment="1">
      <alignment vertical="center"/>
    </xf>
    <xf numFmtId="164" fontId="30" fillId="0" borderId="0" xfId="0" applyNumberFormat="1" applyFont="1" applyBorder="1" applyAlignment="1"/>
    <xf numFmtId="164" fontId="30" fillId="0" borderId="4" xfId="0" applyNumberFormat="1" applyFont="1" applyBorder="1" applyAlignment="1"/>
    <xf numFmtId="166" fontId="2" fillId="3" borderId="0" xfId="0" applyNumberFormat="1" applyFont="1" applyFill="1" applyBorder="1" applyAlignment="1">
      <alignment vertical="center"/>
    </xf>
    <xf numFmtId="164" fontId="30" fillId="0" borderId="4" xfId="0" applyNumberFormat="1" applyFont="1" applyFill="1" applyBorder="1" applyAlignment="1"/>
    <xf numFmtId="164" fontId="30" fillId="0" borderId="0" xfId="0" applyNumberFormat="1" applyFont="1" applyFill="1" applyBorder="1" applyAlignment="1"/>
    <xf numFmtId="166" fontId="0" fillId="0" borderId="0" xfId="0" applyNumberFormat="1" applyFont="1" applyFill="1" applyBorder="1" applyAlignment="1">
      <alignment vertical="center"/>
    </xf>
    <xf numFmtId="166" fontId="0" fillId="0" borderId="12" xfId="0" applyNumberFormat="1" applyFont="1" applyBorder="1" applyAlignment="1">
      <alignment vertical="center"/>
    </xf>
    <xf numFmtId="164" fontId="30" fillId="0" borderId="12" xfId="0" applyNumberFormat="1" applyFont="1" applyBorder="1" applyAlignment="1"/>
    <xf numFmtId="164" fontId="30" fillId="0" borderId="13" xfId="0" applyNumberFormat="1" applyFont="1" applyBorder="1" applyAlignment="1"/>
    <xf numFmtId="0" fontId="0" fillId="4" borderId="38" xfId="0" applyFont="1" applyFill="1" applyBorder="1" applyAlignment="1">
      <alignment vertical="center"/>
    </xf>
    <xf numFmtId="0" fontId="4" fillId="4" borderId="24" xfId="0" applyFont="1" applyFill="1" applyBorder="1" applyAlignment="1">
      <alignment horizontal="center" vertical="center"/>
    </xf>
    <xf numFmtId="0" fontId="4" fillId="4" borderId="39" xfId="0" applyFont="1" applyFill="1" applyBorder="1" applyAlignment="1">
      <alignment horizontal="center" vertical="center"/>
    </xf>
    <xf numFmtId="0" fontId="12" fillId="5" borderId="15" xfId="0" applyFont="1" applyFill="1" applyBorder="1" applyAlignment="1">
      <alignment horizontal="left" vertical="center"/>
    </xf>
    <xf numFmtId="0" fontId="0" fillId="5" borderId="0" xfId="0" applyFont="1" applyFill="1" applyBorder="1" applyAlignment="1">
      <alignment horizontal="left" vertical="center" indent="1"/>
    </xf>
    <xf numFmtId="0" fontId="14" fillId="5" borderId="0" xfId="0" applyFont="1" applyFill="1" applyBorder="1" applyAlignment="1">
      <alignment horizontal="left" vertical="center" wrapText="1" indent="1"/>
    </xf>
    <xf numFmtId="0" fontId="0" fillId="5" borderId="16" xfId="0" applyFont="1" applyFill="1" applyBorder="1" applyAlignment="1">
      <alignment horizontal="left" vertical="center" indent="1"/>
    </xf>
    <xf numFmtId="0" fontId="14" fillId="0" borderId="15" xfId="0" applyFont="1" applyBorder="1" applyAlignment="1">
      <alignment horizontal="left" vertical="center" indent="1"/>
    </xf>
    <xf numFmtId="3" fontId="14" fillId="0" borderId="0" xfId="0" applyNumberFormat="1" applyFont="1" applyBorder="1" applyAlignment="1">
      <alignment horizontal="right" vertical="center" indent="1"/>
    </xf>
    <xf numFmtId="3" fontId="14" fillId="0" borderId="0" xfId="0" applyNumberFormat="1" applyFont="1" applyBorder="1" applyAlignment="1">
      <alignment horizontal="right" vertical="center" wrapText="1" indent="1"/>
    </xf>
    <xf numFmtId="0" fontId="14" fillId="0" borderId="16" xfId="0" applyFont="1" applyBorder="1" applyAlignment="1">
      <alignment horizontal="right" vertical="center" indent="1"/>
    </xf>
    <xf numFmtId="0" fontId="14" fillId="0" borderId="15" xfId="0" applyFont="1" applyBorder="1" applyAlignment="1">
      <alignment horizontal="left" vertical="center" wrapText="1" indent="1"/>
    </xf>
    <xf numFmtId="164" fontId="15" fillId="0" borderId="0" xfId="0" applyNumberFormat="1" applyFont="1" applyBorder="1" applyAlignment="1">
      <alignment horizontal="right" vertical="center" indent="1"/>
    </xf>
    <xf numFmtId="164" fontId="15" fillId="0" borderId="0" xfId="0" applyNumberFormat="1" applyFont="1" applyBorder="1" applyAlignment="1">
      <alignment horizontal="right" vertical="center" wrapText="1" indent="1"/>
    </xf>
    <xf numFmtId="164" fontId="15" fillId="0" borderId="16" xfId="0" applyNumberFormat="1" applyFont="1" applyBorder="1" applyAlignment="1">
      <alignment horizontal="right" vertical="center" indent="1"/>
    </xf>
    <xf numFmtId="0" fontId="12" fillId="5" borderId="15" xfId="0" applyFont="1" applyFill="1" applyBorder="1" applyAlignment="1">
      <alignment horizontal="left" vertical="center" wrapText="1"/>
    </xf>
    <xf numFmtId="0" fontId="14" fillId="5" borderId="0" xfId="0" applyFont="1" applyFill="1" applyBorder="1" applyAlignment="1">
      <alignment horizontal="right" vertical="center" wrapText="1" indent="1"/>
    </xf>
    <xf numFmtId="0" fontId="0" fillId="5" borderId="16" xfId="0" applyFont="1" applyFill="1" applyBorder="1" applyAlignment="1">
      <alignment horizontal="right" vertical="center" indent="1"/>
    </xf>
    <xf numFmtId="0" fontId="14" fillId="0" borderId="17" xfId="0" applyFont="1" applyBorder="1" applyAlignment="1">
      <alignment horizontal="left" vertical="center" indent="1"/>
    </xf>
    <xf numFmtId="164" fontId="15" fillId="0" borderId="18" xfId="0" applyNumberFormat="1" applyFont="1" applyBorder="1" applyAlignment="1">
      <alignment horizontal="right" vertical="center" wrapText="1" indent="1"/>
    </xf>
    <xf numFmtId="164" fontId="15" fillId="0" borderId="19" xfId="0" applyNumberFormat="1" applyFont="1" applyBorder="1" applyAlignment="1">
      <alignment horizontal="right" vertical="center" indent="1"/>
    </xf>
    <xf numFmtId="0" fontId="0" fillId="0" borderId="2" xfId="0" applyFont="1" applyBorder="1" applyAlignment="1">
      <alignment horizontal="left" wrapText="1" indent="1"/>
    </xf>
    <xf numFmtId="0" fontId="14" fillId="0" borderId="0" xfId="0" applyFont="1" applyBorder="1" applyAlignment="1">
      <alignment horizontal="right" indent="1"/>
    </xf>
    <xf numFmtId="0" fontId="0" fillId="4" borderId="38" xfId="0" applyFont="1" applyFill="1" applyBorder="1"/>
    <xf numFmtId="0" fontId="12" fillId="5" borderId="15" xfId="0" applyFont="1" applyFill="1" applyBorder="1" applyAlignment="1">
      <alignment horizontal="left"/>
    </xf>
    <xf numFmtId="0" fontId="0" fillId="5" borderId="0" xfId="0" applyFont="1" applyFill="1" applyBorder="1" applyAlignment="1">
      <alignment horizontal="left" indent="1"/>
    </xf>
    <xf numFmtId="0" fontId="14" fillId="5" borderId="0" xfId="0" applyFont="1" applyFill="1" applyBorder="1" applyAlignment="1">
      <alignment horizontal="left" wrapText="1" indent="1"/>
    </xf>
    <xf numFmtId="0" fontId="0" fillId="5" borderId="16" xfId="0" applyFont="1" applyFill="1" applyBorder="1" applyAlignment="1">
      <alignment horizontal="left" indent="1"/>
    </xf>
    <xf numFmtId="0" fontId="14" fillId="0" borderId="15" xfId="0" applyFont="1" applyBorder="1" applyAlignment="1">
      <alignment horizontal="left" indent="1"/>
    </xf>
    <xf numFmtId="3" fontId="14" fillId="0" borderId="0" xfId="0" applyNumberFormat="1" applyFont="1" applyBorder="1" applyAlignment="1">
      <alignment horizontal="right" vertical="top" indent="1"/>
    </xf>
    <xf numFmtId="0" fontId="14" fillId="0" borderId="16" xfId="0" applyFont="1" applyBorder="1" applyAlignment="1">
      <alignment horizontal="right" indent="1"/>
    </xf>
    <xf numFmtId="164" fontId="15" fillId="0" borderId="0" xfId="0" applyNumberFormat="1" applyFont="1" applyBorder="1" applyAlignment="1">
      <alignment horizontal="right" indent="1"/>
    </xf>
    <xf numFmtId="164" fontId="15" fillId="0" borderId="16" xfId="0" applyNumberFormat="1" applyFont="1" applyBorder="1" applyAlignment="1">
      <alignment horizontal="right" indent="1"/>
    </xf>
    <xf numFmtId="0" fontId="15" fillId="0" borderId="16" xfId="0" applyFont="1" applyBorder="1" applyAlignment="1">
      <alignment horizontal="right" indent="1"/>
    </xf>
    <xf numFmtId="0" fontId="0" fillId="5" borderId="0" xfId="0" applyFont="1" applyFill="1" applyBorder="1" applyAlignment="1">
      <alignment horizontal="right" indent="1"/>
    </xf>
    <xf numFmtId="0" fontId="12" fillId="5" borderId="0" xfId="0" applyFont="1" applyFill="1" applyBorder="1" applyAlignment="1">
      <alignment horizontal="right" wrapText="1" indent="1"/>
    </xf>
    <xf numFmtId="0" fontId="0" fillId="5" borderId="16" xfId="0" applyFont="1" applyFill="1" applyBorder="1" applyAlignment="1">
      <alignment horizontal="right" indent="1"/>
    </xf>
    <xf numFmtId="3" fontId="14" fillId="0" borderId="0" xfId="0" applyNumberFormat="1" applyFont="1" applyBorder="1" applyAlignment="1">
      <alignment horizontal="right" indent="1"/>
    </xf>
    <xf numFmtId="166" fontId="14" fillId="0" borderId="0" xfId="0" applyNumberFormat="1" applyFont="1" applyBorder="1" applyAlignment="1">
      <alignment horizontal="right" indent="1"/>
    </xf>
    <xf numFmtId="0" fontId="14" fillId="5" borderId="0" xfId="0" applyFont="1" applyFill="1" applyBorder="1" applyAlignment="1">
      <alignment horizontal="right" wrapText="1" indent="1"/>
    </xf>
    <xf numFmtId="167" fontId="14" fillId="0" borderId="0" xfId="0" applyNumberFormat="1" applyFont="1" applyBorder="1" applyAlignment="1">
      <alignment horizontal="right" indent="1"/>
    </xf>
    <xf numFmtId="0" fontId="14" fillId="0" borderId="17" xfId="0" applyFont="1" applyBorder="1" applyAlignment="1">
      <alignment horizontal="left" indent="1"/>
    </xf>
    <xf numFmtId="0" fontId="14" fillId="0" borderId="18" xfId="0" applyFont="1" applyBorder="1" applyAlignment="1">
      <alignment horizontal="right" indent="1"/>
    </xf>
    <xf numFmtId="164" fontId="15" fillId="0" borderId="18" xfId="0" applyNumberFormat="1" applyFont="1" applyBorder="1" applyAlignment="1">
      <alignment horizontal="right" indent="1"/>
    </xf>
    <xf numFmtId="164" fontId="15" fillId="0" borderId="19" xfId="0" applyNumberFormat="1" applyFont="1" applyBorder="1" applyAlignment="1">
      <alignment horizontal="right" indent="1"/>
    </xf>
    <xf numFmtId="0" fontId="0" fillId="0" borderId="2" xfId="0" applyBorder="1" applyAlignment="1">
      <alignment horizontal="left" indent="1"/>
    </xf>
    <xf numFmtId="0" fontId="0" fillId="0" borderId="17" xfId="0" applyFont="1" applyBorder="1" applyAlignment="1">
      <alignment horizontal="left" indent="2"/>
    </xf>
    <xf numFmtId="164" fontId="15" fillId="0" borderId="18" xfId="0" applyNumberFormat="1" applyFont="1" applyBorder="1" applyAlignment="1">
      <alignment horizontal="right" vertical="center" wrapText="1"/>
    </xf>
    <xf numFmtId="164" fontId="15" fillId="0" borderId="19" xfId="0" applyNumberFormat="1" applyFont="1" applyBorder="1" applyAlignment="1">
      <alignment horizontal="right" vertical="center" wrapText="1"/>
    </xf>
    <xf numFmtId="0" fontId="0" fillId="5" borderId="0" xfId="0" applyFont="1" applyFill="1" applyBorder="1" applyAlignment="1">
      <alignment horizontal="right"/>
    </xf>
    <xf numFmtId="3" fontId="14" fillId="0" borderId="0" xfId="0" applyNumberFormat="1" applyFont="1" applyBorder="1" applyAlignment="1">
      <alignment horizontal="right"/>
    </xf>
    <xf numFmtId="10" fontId="14" fillId="0" borderId="18" xfId="0" applyNumberFormat="1" applyFont="1" applyBorder="1" applyAlignment="1">
      <alignment horizontal="right" wrapText="1"/>
    </xf>
    <xf numFmtId="164" fontId="15" fillId="0" borderId="18" xfId="2" applyNumberFormat="1" applyFont="1" applyBorder="1" applyAlignment="1">
      <alignment horizontal="right"/>
    </xf>
    <xf numFmtId="164" fontId="15" fillId="0" borderId="18" xfId="2" applyNumberFormat="1" applyFont="1" applyBorder="1" applyAlignment="1">
      <alignment horizontal="right" wrapText="1"/>
    </xf>
    <xf numFmtId="164" fontId="15" fillId="0" borderId="19" xfId="2" applyNumberFormat="1" applyFont="1" applyBorder="1" applyAlignment="1">
      <alignment horizontal="right" wrapText="1"/>
    </xf>
    <xf numFmtId="164" fontId="15" fillId="0" borderId="19" xfId="0" applyNumberFormat="1" applyFont="1" applyBorder="1" applyAlignment="1">
      <alignment horizontal="right" wrapText="1"/>
    </xf>
    <xf numFmtId="166" fontId="2" fillId="2" borderId="8" xfId="0" applyNumberFormat="1" applyFont="1" applyFill="1" applyBorder="1"/>
    <xf numFmtId="166" fontId="2" fillId="3" borderId="0" xfId="0" applyNumberFormat="1" applyFont="1" applyFill="1" applyBorder="1"/>
    <xf numFmtId="164" fontId="29" fillId="3" borderId="4" xfId="0" applyNumberFormat="1" applyFont="1" applyFill="1" applyBorder="1"/>
    <xf numFmtId="164" fontId="29" fillId="3" borderId="0" xfId="0" applyNumberFormat="1" applyFont="1" applyFill="1" applyBorder="1"/>
    <xf numFmtId="164" fontId="30" fillId="0" borderId="4" xfId="0" applyNumberFormat="1" applyFont="1" applyBorder="1" applyAlignment="1">
      <alignment vertical="center"/>
    </xf>
    <xf numFmtId="164" fontId="30" fillId="0" borderId="0" xfId="0" applyNumberFormat="1" applyFont="1" applyBorder="1" applyAlignment="1">
      <alignment vertical="center"/>
    </xf>
    <xf numFmtId="166" fontId="3" fillId="0" borderId="7" xfId="0" applyNumberFormat="1" applyFont="1" applyBorder="1"/>
    <xf numFmtId="164" fontId="30" fillId="0" borderId="13" xfId="0" applyNumberFormat="1" applyFont="1" applyBorder="1" applyAlignment="1">
      <alignment vertical="center"/>
    </xf>
    <xf numFmtId="164" fontId="30" fillId="0" borderId="12" xfId="0" applyNumberFormat="1" applyFont="1" applyBorder="1" applyAlignment="1">
      <alignment vertical="center"/>
    </xf>
    <xf numFmtId="166" fontId="3" fillId="0" borderId="0" xfId="0" applyNumberFormat="1" applyFont="1" applyFill="1" applyBorder="1"/>
    <xf numFmtId="164" fontId="29" fillId="3" borderId="43" xfId="0" applyNumberFormat="1" applyFont="1" applyFill="1" applyBorder="1"/>
    <xf numFmtId="164" fontId="30" fillId="0" borderId="44" xfId="0" applyNumberFormat="1" applyFont="1" applyBorder="1" applyAlignment="1">
      <alignment vertical="center"/>
    </xf>
    <xf numFmtId="164" fontId="29" fillId="3" borderId="44" xfId="0" applyNumberFormat="1" applyFont="1" applyFill="1" applyBorder="1"/>
    <xf numFmtId="164" fontId="30" fillId="0" borderId="45" xfId="0" applyNumberFormat="1" applyFont="1" applyBorder="1" applyAlignment="1">
      <alignment vertical="center"/>
    </xf>
    <xf numFmtId="0" fontId="4" fillId="2" borderId="35" xfId="0" applyNumberFormat="1" applyFont="1" applyFill="1" applyBorder="1" applyAlignment="1">
      <alignment horizontal="center"/>
    </xf>
    <xf numFmtId="164" fontId="29" fillId="3" borderId="5" xfId="0" applyNumberFormat="1" applyFont="1" applyFill="1" applyBorder="1"/>
    <xf numFmtId="164" fontId="29" fillId="3" borderId="6" xfId="0" applyNumberFormat="1" applyFont="1" applyFill="1" applyBorder="1"/>
    <xf numFmtId="166" fontId="2" fillId="0" borderId="0" xfId="0" applyNumberFormat="1" applyFont="1" applyBorder="1" applyAlignment="1">
      <alignment vertical="center"/>
    </xf>
    <xf numFmtId="164" fontId="29" fillId="0" borderId="0" xfId="0" applyNumberFormat="1" applyFont="1" applyBorder="1" applyAlignment="1">
      <alignment vertical="center"/>
    </xf>
    <xf numFmtId="0" fontId="2" fillId="0" borderId="7" xfId="0" applyFont="1" applyBorder="1" applyAlignment="1">
      <alignment horizontal="right" indent="1"/>
    </xf>
    <xf numFmtId="166" fontId="14" fillId="0" borderId="0" xfId="0" applyNumberFormat="1" applyFont="1" applyBorder="1" applyAlignment="1">
      <alignment horizontal="right" vertical="center" wrapText="1"/>
    </xf>
    <xf numFmtId="0" fontId="14" fillId="0" borderId="0" xfId="0" applyFont="1" applyBorder="1" applyAlignment="1">
      <alignment horizontal="right" vertical="center" wrapText="1"/>
    </xf>
    <xf numFmtId="0" fontId="2" fillId="5" borderId="0" xfId="0" applyFont="1" applyFill="1" applyBorder="1" applyAlignment="1">
      <alignment horizontal="left" vertical="center"/>
    </xf>
    <xf numFmtId="0" fontId="14" fillId="0" borderId="4" xfId="0" applyFont="1" applyBorder="1" applyAlignment="1">
      <alignment horizontal="right" vertical="center" wrapText="1"/>
    </xf>
    <xf numFmtId="164" fontId="15" fillId="0" borderId="4" xfId="0" applyNumberFormat="1" applyFont="1" applyBorder="1" applyAlignment="1">
      <alignment horizontal="right" vertical="center" wrapText="1"/>
    </xf>
    <xf numFmtId="0" fontId="2" fillId="5" borderId="4" xfId="0" applyFont="1" applyFill="1" applyBorder="1" applyAlignment="1">
      <alignment horizontal="left" vertical="center"/>
    </xf>
    <xf numFmtId="166" fontId="0" fillId="0" borderId="4" xfId="0" applyNumberFormat="1" applyFont="1" applyBorder="1" applyAlignment="1">
      <alignment vertical="center"/>
    </xf>
    <xf numFmtId="166" fontId="0" fillId="0" borderId="13" xfId="0" applyNumberFormat="1" applyFont="1" applyBorder="1" applyAlignment="1">
      <alignment vertical="center"/>
    </xf>
    <xf numFmtId="166" fontId="14" fillId="0" borderId="12" xfId="0" applyNumberFormat="1" applyFont="1" applyBorder="1" applyAlignment="1">
      <alignment horizontal="right" vertical="center" wrapText="1"/>
    </xf>
    <xf numFmtId="0" fontId="4" fillId="4" borderId="41" xfId="0" applyFont="1" applyFill="1" applyBorder="1" applyAlignment="1">
      <alignment horizontal="center" wrapText="1"/>
    </xf>
    <xf numFmtId="0" fontId="4" fillId="4" borderId="41" xfId="0" applyFont="1" applyFill="1" applyBorder="1" applyAlignment="1">
      <alignment horizontal="center"/>
    </xf>
    <xf numFmtId="166" fontId="0" fillId="0" borderId="8" xfId="0" applyNumberFormat="1" applyFont="1" applyBorder="1" applyAlignment="1">
      <alignment vertical="center"/>
    </xf>
    <xf numFmtId="166" fontId="0" fillId="0" borderId="9" xfId="0" applyNumberFormat="1" applyFont="1" applyBorder="1" applyAlignment="1">
      <alignment vertical="center"/>
    </xf>
    <xf numFmtId="0" fontId="14" fillId="0" borderId="4" xfId="0" applyFont="1" applyBorder="1" applyAlignment="1">
      <alignment horizontal="right" vertical="center" wrapText="1" indent="1"/>
    </xf>
    <xf numFmtId="0" fontId="15" fillId="0" borderId="0" xfId="0" applyFont="1" applyBorder="1" applyAlignment="1">
      <alignment horizontal="right" vertical="center" indent="1"/>
    </xf>
    <xf numFmtId="164" fontId="15" fillId="0" borderId="4" xfId="0" applyNumberFormat="1" applyFont="1" applyBorder="1" applyAlignment="1">
      <alignment horizontal="right" vertical="center" wrapText="1" indent="1"/>
    </xf>
    <xf numFmtId="0" fontId="0" fillId="5" borderId="0" xfId="0" applyFont="1" applyFill="1" applyBorder="1" applyAlignment="1">
      <alignment horizontal="right" vertical="center" indent="1"/>
    </xf>
    <xf numFmtId="0" fontId="12" fillId="5" borderId="0" xfId="0" applyFont="1" applyFill="1" applyBorder="1" applyAlignment="1">
      <alignment horizontal="right" vertical="center" wrapText="1" indent="1"/>
    </xf>
    <xf numFmtId="0" fontId="12" fillId="5" borderId="4" xfId="0" applyFont="1" applyFill="1" applyBorder="1" applyAlignment="1">
      <alignment horizontal="right" vertical="center" wrapText="1" indent="1"/>
    </xf>
    <xf numFmtId="0" fontId="15" fillId="0" borderId="12" xfId="0" applyFont="1" applyBorder="1" applyAlignment="1">
      <alignment horizontal="right" vertical="center" indent="1"/>
    </xf>
    <xf numFmtId="164" fontId="15" fillId="0" borderId="12" xfId="0" applyNumberFormat="1" applyFont="1" applyBorder="1" applyAlignment="1">
      <alignment horizontal="right" vertical="center" wrapText="1" indent="1"/>
    </xf>
    <xf numFmtId="164" fontId="15" fillId="0" borderId="13" xfId="0" applyNumberFormat="1" applyFont="1" applyBorder="1" applyAlignment="1">
      <alignment horizontal="right" vertical="center" wrapText="1" indent="1"/>
    </xf>
    <xf numFmtId="0" fontId="14" fillId="0" borderId="12" xfId="0" applyFont="1" applyBorder="1" applyAlignment="1">
      <alignment horizontal="right" vertical="center"/>
    </xf>
    <xf numFmtId="164" fontId="15" fillId="0" borderId="12" xfId="0" applyNumberFormat="1" applyFont="1" applyBorder="1" applyAlignment="1">
      <alignment horizontal="right" vertical="center" wrapText="1"/>
    </xf>
    <xf numFmtId="164" fontId="15" fillId="6" borderId="12" xfId="2" applyNumberFormat="1" applyFont="1" applyFill="1" applyBorder="1" applyAlignment="1">
      <alignment horizontal="right" vertical="center" wrapText="1"/>
    </xf>
    <xf numFmtId="164" fontId="15" fillId="0" borderId="13" xfId="0" applyNumberFormat="1" applyFont="1" applyBorder="1" applyAlignment="1">
      <alignment horizontal="right" vertical="center" wrapText="1"/>
    </xf>
    <xf numFmtId="0" fontId="3" fillId="0" borderId="0" xfId="0" applyFont="1"/>
    <xf numFmtId="0" fontId="35" fillId="0" borderId="0" xfId="1" applyFont="1" applyAlignment="1" applyProtection="1"/>
    <xf numFmtId="0" fontId="26" fillId="0" borderId="0" xfId="0" applyFont="1" applyAlignment="1"/>
    <xf numFmtId="0" fontId="3" fillId="0" borderId="0" xfId="0" applyFont="1" applyAlignment="1"/>
    <xf numFmtId="0" fontId="26" fillId="0" borderId="0" xfId="0" applyFont="1"/>
    <xf numFmtId="0" fontId="36" fillId="0" borderId="0" xfId="1" applyFont="1" applyAlignment="1" applyProtection="1"/>
    <xf numFmtId="168" fontId="0" fillId="0" borderId="4" xfId="0" applyNumberFormat="1" applyFont="1" applyFill="1" applyBorder="1" applyAlignment="1">
      <alignment horizontal="right"/>
    </xf>
    <xf numFmtId="168" fontId="0" fillId="0" borderId="0" xfId="0" applyNumberFormat="1" applyFont="1" applyFill="1" applyBorder="1" applyAlignment="1">
      <alignment horizontal="right"/>
    </xf>
    <xf numFmtId="164" fontId="6" fillId="0" borderId="4" xfId="2" applyNumberFormat="1" applyFont="1" applyFill="1" applyBorder="1" applyAlignment="1">
      <alignment horizontal="right"/>
    </xf>
    <xf numFmtId="0" fontId="0" fillId="0" borderId="7" xfId="0" applyFont="1" applyBorder="1" applyAlignment="1">
      <alignment horizontal="left" indent="2"/>
    </xf>
    <xf numFmtId="0" fontId="0" fillId="4" borderId="2" xfId="0" applyFont="1" applyFill="1" applyBorder="1"/>
    <xf numFmtId="0" fontId="4" fillId="4" borderId="3" xfId="0" applyFont="1" applyFill="1" applyBorder="1" applyAlignment="1">
      <alignment horizontal="center"/>
    </xf>
    <xf numFmtId="0" fontId="4" fillId="4" borderId="14" xfId="0" applyFont="1" applyFill="1" applyBorder="1" applyAlignment="1">
      <alignment horizontal="center"/>
    </xf>
    <xf numFmtId="0" fontId="0" fillId="0" borderId="7" xfId="0" applyFont="1" applyBorder="1" applyAlignment="1">
      <alignment horizontal="right" indent="1"/>
    </xf>
    <xf numFmtId="0" fontId="2" fillId="5" borderId="7" xfId="0" applyFont="1" applyFill="1" applyBorder="1" applyAlignment="1">
      <alignment horizontal="left" wrapText="1"/>
    </xf>
    <xf numFmtId="0" fontId="0" fillId="0" borderId="2" xfId="0" applyFont="1" applyBorder="1" applyAlignment="1">
      <alignment horizontal="right" indent="1"/>
    </xf>
    <xf numFmtId="168" fontId="3" fillId="0" borderId="4" xfId="0" applyNumberFormat="1" applyFont="1" applyFill="1" applyBorder="1" applyAlignment="1">
      <alignment horizontal="right" vertical="center"/>
    </xf>
    <xf numFmtId="168" fontId="26" fillId="3" borderId="0" xfId="0" applyNumberFormat="1" applyFont="1" applyFill="1" applyBorder="1" applyAlignment="1">
      <alignment horizontal="right"/>
    </xf>
    <xf numFmtId="0" fontId="4" fillId="4" borderId="11" xfId="0" applyFont="1" applyFill="1" applyBorder="1" applyAlignment="1">
      <alignment horizontal="center" wrapText="1"/>
    </xf>
    <xf numFmtId="0" fontId="0" fillId="0" borderId="2" xfId="0" applyBorder="1" applyAlignment="1">
      <alignment horizontal="left" wrapText="1" indent="1"/>
    </xf>
    <xf numFmtId="0" fontId="0" fillId="0" borderId="2" xfId="0" applyBorder="1" applyAlignment="1">
      <alignment horizontal="right" wrapText="1" indent="1"/>
    </xf>
    <xf numFmtId="3" fontId="0" fillId="0" borderId="5" xfId="0" applyNumberFormat="1" applyFont="1" applyBorder="1"/>
    <xf numFmtId="164" fontId="6" fillId="0" borderId="6" xfId="2" applyNumberFormat="1" applyFont="1" applyBorder="1"/>
    <xf numFmtId="3" fontId="0" fillId="0" borderId="12" xfId="0" applyNumberFormat="1" applyFont="1" applyBorder="1"/>
    <xf numFmtId="0" fontId="0" fillId="0" borderId="2" xfId="0" quotePrefix="1" applyBorder="1" applyAlignment="1">
      <alignment horizontal="left" wrapText="1" indent="1"/>
    </xf>
    <xf numFmtId="0" fontId="0" fillId="0" borderId="2" xfId="0" applyBorder="1" applyAlignment="1">
      <alignment horizontal="right" indent="1"/>
    </xf>
    <xf numFmtId="0" fontId="2" fillId="7" borderId="2" xfId="0" applyFont="1" applyFill="1" applyBorder="1" applyAlignment="1">
      <alignment horizontal="left" wrapText="1"/>
    </xf>
    <xf numFmtId="0" fontId="2" fillId="7" borderId="7" xfId="0" applyFont="1" applyFill="1" applyBorder="1" applyAlignment="1">
      <alignment horizontal="left" wrapText="1"/>
    </xf>
    <xf numFmtId="0" fontId="0" fillId="0" borderId="2" xfId="0" applyFont="1" applyBorder="1" applyAlignment="1">
      <alignment horizontal="left" wrapText="1" indent="2"/>
    </xf>
    <xf numFmtId="0" fontId="0" fillId="0" borderId="2" xfId="0" applyFont="1" applyBorder="1" applyAlignment="1">
      <alignment horizontal="left" wrapText="1" indent="4"/>
    </xf>
    <xf numFmtId="0" fontId="0" fillId="0" borderId="2" xfId="0" applyFont="1" applyBorder="1" applyAlignment="1">
      <alignment horizontal="right" wrapText="1" indent="1"/>
    </xf>
    <xf numFmtId="168" fontId="26" fillId="7" borderId="4" xfId="4" applyNumberFormat="1" applyFont="1" applyFill="1" applyBorder="1"/>
    <xf numFmtId="0" fontId="26" fillId="0" borderId="4" xfId="0" applyFont="1" applyFill="1" applyBorder="1"/>
    <xf numFmtId="168" fontId="3" fillId="0" borderId="4" xfId="4" applyNumberFormat="1" applyFont="1" applyFill="1" applyBorder="1"/>
    <xf numFmtId="168" fontId="36" fillId="7" borderId="4" xfId="4" applyNumberFormat="1" applyFont="1" applyFill="1" applyBorder="1" applyAlignment="1">
      <alignment vertical="center"/>
    </xf>
    <xf numFmtId="164" fontId="39" fillId="7" borderId="13" xfId="2" applyNumberFormat="1" applyFont="1" applyFill="1" applyBorder="1" applyAlignment="1">
      <alignment vertical="center"/>
    </xf>
    <xf numFmtId="0" fontId="4" fillId="4" borderId="46" xfId="0" applyFont="1" applyFill="1" applyBorder="1" applyAlignment="1">
      <alignment horizontal="center"/>
    </xf>
    <xf numFmtId="0" fontId="0" fillId="4" borderId="49" xfId="0" applyFont="1" applyFill="1" applyBorder="1"/>
    <xf numFmtId="168" fontId="3" fillId="0" borderId="13" xfId="4" applyNumberFormat="1" applyFont="1" applyFill="1" applyBorder="1"/>
    <xf numFmtId="168" fontId="36" fillId="7" borderId="13" xfId="4" applyNumberFormat="1" applyFont="1" applyFill="1" applyBorder="1" applyAlignment="1">
      <alignment vertical="center"/>
    </xf>
    <xf numFmtId="0" fontId="6" fillId="0" borderId="2" xfId="0" applyFont="1" applyBorder="1" applyAlignment="1">
      <alignment horizontal="left" wrapText="1" indent="1"/>
    </xf>
    <xf numFmtId="0" fontId="40" fillId="0" borderId="2" xfId="0" applyFont="1" applyBorder="1" applyAlignment="1">
      <alignment horizontal="left" wrapText="1" indent="1"/>
    </xf>
    <xf numFmtId="0" fontId="0" fillId="0" borderId="0" xfId="0" applyFont="1" applyFill="1"/>
    <xf numFmtId="0" fontId="0" fillId="5" borderId="0" xfId="0" applyFont="1" applyFill="1" applyBorder="1" applyAlignment="1">
      <alignment vertical="center"/>
    </xf>
    <xf numFmtId="0" fontId="12" fillId="5" borderId="4" xfId="0" applyFont="1" applyFill="1" applyBorder="1" applyAlignment="1">
      <alignment horizontal="justify" vertical="center" wrapText="1"/>
    </xf>
    <xf numFmtId="0" fontId="0" fillId="0" borderId="7" xfId="0" applyFont="1" applyBorder="1" applyAlignment="1">
      <alignment horizontal="left" wrapText="1" indent="2"/>
    </xf>
    <xf numFmtId="168" fontId="14" fillId="0" borderId="4" xfId="0" applyNumberFormat="1" applyFont="1" applyBorder="1" applyAlignment="1">
      <alignment horizontal="right" vertical="center" wrapText="1"/>
    </xf>
    <xf numFmtId="0" fontId="12" fillId="5" borderId="4" xfId="0" applyFont="1" applyFill="1" applyBorder="1" applyAlignment="1">
      <alignment horizontal="right" vertical="center" wrapText="1"/>
    </xf>
    <xf numFmtId="0" fontId="0" fillId="0" borderId="7" xfId="0" applyBorder="1" applyAlignment="1">
      <alignment horizontal="left" wrapText="1" indent="2"/>
    </xf>
    <xf numFmtId="168" fontId="14" fillId="0" borderId="0" xfId="0" applyNumberFormat="1" applyFont="1" applyBorder="1" applyAlignment="1">
      <alignment horizontal="right" vertical="center" wrapText="1"/>
    </xf>
    <xf numFmtId="0" fontId="2" fillId="0" borderId="0" xfId="0" applyFont="1"/>
    <xf numFmtId="166" fontId="41" fillId="0" borderId="0" xfId="0" applyNumberFormat="1" applyFont="1" applyFill="1" applyBorder="1"/>
    <xf numFmtId="0" fontId="0" fillId="0" borderId="2" xfId="0" applyFont="1" applyBorder="1" applyAlignment="1">
      <alignment horizontal="left" indent="3"/>
    </xf>
    <xf numFmtId="0" fontId="0" fillId="0" borderId="7" xfId="0" applyFont="1" applyBorder="1" applyAlignment="1">
      <alignment horizontal="left" wrapText="1" indent="1"/>
    </xf>
    <xf numFmtId="0" fontId="2" fillId="3" borderId="0" xfId="0" applyFont="1" applyFill="1" applyBorder="1" applyAlignment="1">
      <alignment horizontal="left" vertical="center" wrapText="1"/>
    </xf>
    <xf numFmtId="0" fontId="2" fillId="3" borderId="0" xfId="0" applyFont="1" applyFill="1" applyBorder="1" applyAlignment="1">
      <alignment horizontal="left" vertical="center"/>
    </xf>
    <xf numFmtId="0" fontId="1" fillId="0" borderId="0" xfId="1" applyAlignment="1" applyProtection="1"/>
    <xf numFmtId="0" fontId="1" fillId="0" borderId="0" xfId="1" applyAlignment="1" applyProtection="1"/>
    <xf numFmtId="0" fontId="4" fillId="4" borderId="41" xfId="0" applyFont="1" applyFill="1" applyBorder="1" applyAlignment="1">
      <alignment horizontal="center" wrapText="1"/>
    </xf>
    <xf numFmtId="0" fontId="4" fillId="4" borderId="41" xfId="0" applyFont="1" applyFill="1" applyBorder="1" applyAlignment="1">
      <alignment horizontal="center"/>
    </xf>
    <xf numFmtId="0" fontId="26" fillId="3" borderId="2" xfId="0" applyFont="1" applyFill="1" applyBorder="1" applyAlignment="1">
      <alignment horizontal="left" indent="1"/>
    </xf>
    <xf numFmtId="168" fontId="26" fillId="3" borderId="4" xfId="0" applyNumberFormat="1" applyFont="1" applyFill="1" applyBorder="1" applyAlignment="1">
      <alignment horizontal="right"/>
    </xf>
    <xf numFmtId="0" fontId="3" fillId="0" borderId="2" xfId="0" applyFont="1" applyFill="1" applyBorder="1" applyAlignment="1">
      <alignment horizontal="left" indent="2"/>
    </xf>
    <xf numFmtId="0" fontId="3" fillId="0" borderId="7" xfId="0" applyFont="1" applyFill="1" applyBorder="1" applyAlignment="1">
      <alignment horizontal="right"/>
    </xf>
    <xf numFmtId="0" fontId="9" fillId="0" borderId="0" xfId="0" applyFont="1" applyFill="1" applyBorder="1" applyAlignment="1"/>
    <xf numFmtId="0" fontId="0" fillId="4" borderId="52" xfId="0" applyFont="1" applyFill="1" applyBorder="1"/>
    <xf numFmtId="168" fontId="0" fillId="0" borderId="4" xfId="0" applyNumberFormat="1" applyFont="1" applyBorder="1"/>
    <xf numFmtId="168" fontId="0" fillId="0" borderId="0" xfId="0" applyNumberFormat="1" applyFont="1" applyBorder="1"/>
    <xf numFmtId="0" fontId="43" fillId="3" borderId="2" xfId="0" applyFont="1" applyFill="1" applyBorder="1" applyAlignment="1">
      <alignment vertical="center"/>
    </xf>
    <xf numFmtId="164" fontId="0" fillId="0" borderId="0" xfId="0" applyNumberFormat="1" applyFont="1"/>
    <xf numFmtId="0" fontId="1" fillId="0" borderId="0" xfId="1" applyAlignment="1" applyProtection="1"/>
    <xf numFmtId="164" fontId="0" fillId="0" borderId="0" xfId="2" applyNumberFormat="1" applyFont="1"/>
    <xf numFmtId="0" fontId="1" fillId="0" borderId="0" xfId="1" applyAlignment="1" applyProtection="1"/>
    <xf numFmtId="0" fontId="1" fillId="0" borderId="0" xfId="1" applyAlignment="1" applyProtection="1"/>
    <xf numFmtId="0" fontId="1" fillId="0" borderId="0" xfId="1" applyAlignment="1" applyProtection="1"/>
    <xf numFmtId="0" fontId="1" fillId="0" borderId="0" xfId="1" applyAlignment="1" applyProtection="1"/>
    <xf numFmtId="0" fontId="4" fillId="4" borderId="41" xfId="0" applyFont="1" applyFill="1" applyBorder="1" applyAlignment="1">
      <alignment horizontal="center"/>
    </xf>
    <xf numFmtId="3" fontId="0" fillId="0" borderId="0" xfId="0" applyNumberFormat="1" applyFont="1"/>
    <xf numFmtId="0" fontId="4" fillId="4" borderId="11" xfId="0" applyFont="1" applyFill="1" applyBorder="1" applyAlignment="1">
      <alignment horizontal="center" wrapText="1"/>
    </xf>
    <xf numFmtId="0" fontId="4" fillId="2" borderId="6" xfId="3" applyNumberFormat="1" applyFont="1" applyFill="1" applyBorder="1" applyAlignment="1">
      <alignment horizontal="center" vertical="center" wrapText="1"/>
    </xf>
    <xf numFmtId="164" fontId="26" fillId="3" borderId="4" xfId="2" applyNumberFormat="1" applyFont="1" applyFill="1" applyBorder="1" applyAlignment="1">
      <alignment horizontal="right"/>
    </xf>
    <xf numFmtId="0" fontId="2" fillId="3" borderId="1" xfId="0" applyFont="1" applyFill="1" applyBorder="1" applyAlignment="1">
      <alignment vertical="center"/>
    </xf>
    <xf numFmtId="168" fontId="26" fillId="3" borderId="5" xfId="0" applyNumberFormat="1" applyFont="1" applyFill="1" applyBorder="1" applyAlignment="1">
      <alignment horizontal="right"/>
    </xf>
    <xf numFmtId="164" fontId="26" fillId="3" borderId="6" xfId="2" applyNumberFormat="1" applyFont="1" applyFill="1" applyBorder="1" applyAlignment="1">
      <alignment horizontal="right"/>
    </xf>
    <xf numFmtId="0" fontId="0" fillId="0" borderId="4" xfId="0" applyFont="1" applyBorder="1"/>
    <xf numFmtId="0" fontId="2" fillId="3" borderId="7" xfId="0" applyFont="1" applyFill="1" applyBorder="1" applyAlignment="1">
      <alignment vertical="center"/>
    </xf>
    <xf numFmtId="168" fontId="26" fillId="3" borderId="12" xfId="0" applyNumberFormat="1" applyFont="1" applyFill="1" applyBorder="1" applyAlignment="1">
      <alignment horizontal="right"/>
    </xf>
    <xf numFmtId="164" fontId="26" fillId="3" borderId="13" xfId="2" applyNumberFormat="1" applyFont="1" applyFill="1" applyBorder="1" applyAlignment="1">
      <alignment horizontal="right"/>
    </xf>
    <xf numFmtId="0" fontId="9" fillId="0" borderId="0" xfId="0" applyFont="1" applyBorder="1"/>
    <xf numFmtId="0" fontId="0" fillId="0" borderId="0" xfId="0" applyFont="1" applyBorder="1" applyAlignment="1">
      <alignment horizontal="left" indent="2"/>
    </xf>
    <xf numFmtId="168" fontId="2" fillId="0" borderId="9" xfId="0" applyNumberFormat="1" applyFont="1" applyFill="1" applyBorder="1" applyAlignment="1">
      <alignment horizontal="right"/>
    </xf>
    <xf numFmtId="168" fontId="2" fillId="0" borderId="4" xfId="0" applyNumberFormat="1" applyFont="1" applyFill="1" applyBorder="1" applyAlignment="1">
      <alignment horizontal="right"/>
    </xf>
    <xf numFmtId="0" fontId="3" fillId="0" borderId="2" xfId="0" applyFont="1" applyFill="1" applyBorder="1" applyAlignment="1">
      <alignment horizontal="left" indent="1"/>
    </xf>
    <xf numFmtId="0" fontId="3" fillId="0" borderId="2" xfId="0" applyFont="1" applyFill="1" applyBorder="1" applyAlignment="1">
      <alignment horizontal="right" indent="1"/>
    </xf>
    <xf numFmtId="3" fontId="14" fillId="0" borderId="4" xfId="0" applyNumberFormat="1" applyFont="1" applyBorder="1" applyAlignment="1">
      <alignment horizontal="right" vertical="center" wrapText="1"/>
    </xf>
    <xf numFmtId="3" fontId="14" fillId="0" borderId="4" xfId="0" applyNumberFormat="1" applyFont="1" applyBorder="1" applyAlignment="1">
      <alignment horizontal="right" vertical="center"/>
    </xf>
    <xf numFmtId="4" fontId="14" fillId="0" borderId="4" xfId="0" applyNumberFormat="1" applyFont="1" applyBorder="1" applyAlignment="1">
      <alignment horizontal="right" vertical="center" wrapText="1"/>
    </xf>
    <xf numFmtId="3" fontId="14" fillId="0" borderId="13" xfId="0" applyNumberFormat="1" applyFont="1" applyBorder="1" applyAlignment="1">
      <alignment horizontal="right" vertical="center" wrapText="1"/>
    </xf>
    <xf numFmtId="168" fontId="0" fillId="0" borderId="4" xfId="0" applyNumberFormat="1" applyFont="1" applyFill="1" applyBorder="1"/>
    <xf numFmtId="164" fontId="0" fillId="0" borderId="13" xfId="2" applyNumberFormat="1" applyFont="1" applyBorder="1"/>
    <xf numFmtId="3" fontId="0" fillId="3" borderId="4" xfId="0" applyNumberFormat="1" applyFont="1" applyFill="1" applyBorder="1"/>
    <xf numFmtId="3" fontId="3" fillId="0" borderId="4" xfId="0" applyNumberFormat="1" applyFont="1" applyBorder="1" applyAlignment="1">
      <alignment vertical="center"/>
    </xf>
    <xf numFmtId="3" fontId="26" fillId="3" borderId="4" xfId="0" applyNumberFormat="1" applyFont="1" applyFill="1" applyBorder="1" applyAlignment="1">
      <alignment horizontal="center" vertical="center"/>
    </xf>
    <xf numFmtId="3" fontId="3" fillId="0" borderId="53" xfId="0" applyNumberFormat="1" applyFont="1" applyBorder="1" applyAlignment="1">
      <alignment vertical="center"/>
    </xf>
    <xf numFmtId="3" fontId="3" fillId="3" borderId="4" xfId="0" applyNumberFormat="1" applyFont="1" applyFill="1" applyBorder="1" applyAlignment="1">
      <alignment horizontal="right" vertical="center"/>
    </xf>
    <xf numFmtId="5" fontId="26" fillId="3" borderId="4" xfId="0" applyNumberFormat="1" applyFont="1" applyFill="1" applyBorder="1" applyAlignment="1">
      <alignment horizontal="right" vertical="center"/>
    </xf>
    <xf numFmtId="164" fontId="3" fillId="0" borderId="4" xfId="2" applyNumberFormat="1" applyFont="1" applyBorder="1" applyAlignment="1">
      <alignment horizontal="right" vertical="center"/>
    </xf>
    <xf numFmtId="164" fontId="3" fillId="0" borderId="13" xfId="2" applyNumberFormat="1" applyFont="1" applyBorder="1" applyAlignment="1">
      <alignment horizontal="right" vertical="center"/>
    </xf>
    <xf numFmtId="0" fontId="3" fillId="0" borderId="2" xfId="0" applyFont="1" applyFill="1" applyBorder="1" applyAlignment="1">
      <alignment horizontal="left" indent="4"/>
    </xf>
    <xf numFmtId="0" fontId="0" fillId="0" borderId="1" xfId="0" applyFont="1" applyBorder="1" applyAlignment="1">
      <alignment horizontal="left" indent="2"/>
    </xf>
    <xf numFmtId="3" fontId="0" fillId="0" borderId="6" xfId="0" applyNumberFormat="1" applyFont="1" applyBorder="1"/>
    <xf numFmtId="3" fontId="0" fillId="0" borderId="4" xfId="0" applyNumberFormat="1" applyFont="1" applyBorder="1"/>
    <xf numFmtId="3" fontId="0" fillId="0" borderId="13" xfId="0" applyNumberFormat="1" applyFont="1" applyBorder="1"/>
    <xf numFmtId="0" fontId="2" fillId="2" borderId="54" xfId="0" applyFont="1" applyFill="1" applyBorder="1" applyAlignment="1">
      <alignment horizontal="center" vertical="center"/>
    </xf>
    <xf numFmtId="0" fontId="26" fillId="3" borderId="55" xfId="0" applyFont="1" applyFill="1" applyBorder="1" applyAlignment="1">
      <alignment horizontal="left" indent="1"/>
    </xf>
    <xf numFmtId="168" fontId="26" fillId="3" borderId="55" xfId="0" applyNumberFormat="1" applyFont="1" applyFill="1" applyBorder="1" applyAlignment="1">
      <alignment horizontal="center"/>
    </xf>
    <xf numFmtId="0" fontId="3" fillId="0" borderId="55" xfId="0" applyFont="1" applyFill="1" applyBorder="1" applyAlignment="1">
      <alignment horizontal="left" indent="2"/>
    </xf>
    <xf numFmtId="0" fontId="3" fillId="0" borderId="56" xfId="0" applyFont="1" applyFill="1" applyBorder="1" applyAlignment="1">
      <alignment horizontal="left" indent="2"/>
    </xf>
    <xf numFmtId="168" fontId="26" fillId="3" borderId="55" xfId="0" applyNumberFormat="1" applyFont="1" applyFill="1" applyBorder="1" applyAlignment="1">
      <alignment horizontal="center" wrapText="1"/>
    </xf>
    <xf numFmtId="164" fontId="3" fillId="0" borderId="55" xfId="0" applyNumberFormat="1" applyFont="1" applyFill="1" applyBorder="1" applyAlignment="1"/>
    <xf numFmtId="164" fontId="3" fillId="0" borderId="56" xfId="0" applyNumberFormat="1" applyFont="1" applyFill="1" applyBorder="1" applyAlignment="1"/>
    <xf numFmtId="168" fontId="26" fillId="3" borderId="8" xfId="0" applyNumberFormat="1" applyFont="1" applyFill="1" applyBorder="1" applyAlignment="1">
      <alignment horizontal="right"/>
    </xf>
    <xf numFmtId="0" fontId="0" fillId="0" borderId="0" xfId="0" applyFont="1" applyFill="1" applyBorder="1"/>
    <xf numFmtId="0" fontId="2" fillId="0" borderId="7" xfId="0" applyFont="1" applyFill="1" applyBorder="1" applyAlignment="1">
      <alignment horizontal="right"/>
    </xf>
    <xf numFmtId="168" fontId="2" fillId="0" borderId="13" xfId="0" applyNumberFormat="1" applyFont="1" applyFill="1" applyBorder="1" applyAlignment="1">
      <alignment horizontal="right"/>
    </xf>
    <xf numFmtId="0" fontId="28" fillId="0" borderId="2" xfId="0" applyFont="1" applyFill="1" applyBorder="1" applyAlignment="1">
      <alignment horizontal="left" indent="2"/>
    </xf>
    <xf numFmtId="164" fontId="6" fillId="0" borderId="4" xfId="2" applyNumberFormat="1" applyFont="1" applyFill="1" applyBorder="1"/>
    <xf numFmtId="0" fontId="0" fillId="3" borderId="13" xfId="0" applyFont="1" applyFill="1" applyBorder="1" applyAlignment="1">
      <alignment horizontal="right"/>
    </xf>
    <xf numFmtId="0" fontId="1" fillId="0" borderId="0" xfId="1" applyAlignment="1" applyProtection="1"/>
    <xf numFmtId="168" fontId="0" fillId="0" borderId="12" xfId="0" applyNumberFormat="1" applyFont="1" applyFill="1" applyBorder="1" applyAlignment="1">
      <alignment horizontal="right"/>
    </xf>
    <xf numFmtId="3" fontId="2" fillId="3" borderId="12" xfId="0" applyNumberFormat="1" applyFont="1" applyFill="1" applyBorder="1"/>
    <xf numFmtId="0" fontId="2" fillId="3" borderId="13" xfId="0" applyFont="1" applyFill="1" applyBorder="1" applyAlignment="1">
      <alignment horizontal="right"/>
    </xf>
    <xf numFmtId="168" fontId="0" fillId="0" borderId="13" xfId="0" applyNumberFormat="1" applyFont="1" applyFill="1" applyBorder="1" applyAlignment="1">
      <alignment horizontal="right"/>
    </xf>
    <xf numFmtId="164" fontId="6" fillId="3" borderId="13" xfId="2" applyNumberFormat="1" applyFont="1" applyFill="1" applyBorder="1" applyAlignment="1">
      <alignment horizontal="right"/>
    </xf>
    <xf numFmtId="0" fontId="4" fillId="2" borderId="1" xfId="0" applyFont="1" applyFill="1" applyBorder="1" applyAlignment="1">
      <alignment horizontal="left" vertical="center"/>
    </xf>
    <xf numFmtId="0" fontId="9" fillId="0" borderId="0" xfId="0" applyFont="1" applyAlignment="1">
      <alignment horizontal="justify" wrapText="1"/>
    </xf>
    <xf numFmtId="0" fontId="4" fillId="4" borderId="22" xfId="0" applyFont="1" applyFill="1" applyBorder="1" applyAlignment="1">
      <alignment horizontal="center" wrapText="1"/>
    </xf>
    <xf numFmtId="0" fontId="4" fillId="4" borderId="22" xfId="0" applyFont="1" applyFill="1" applyBorder="1" applyAlignment="1">
      <alignment horizontal="center"/>
    </xf>
    <xf numFmtId="164" fontId="6" fillId="0" borderId="13" xfId="2" applyNumberFormat="1" applyFont="1" applyBorder="1"/>
    <xf numFmtId="0" fontId="1" fillId="0" borderId="0" xfId="1" applyAlignment="1" applyProtection="1"/>
    <xf numFmtId="0" fontId="9" fillId="0" borderId="0" xfId="0" applyFont="1" applyAlignment="1">
      <alignment horizontal="justify" wrapText="1"/>
    </xf>
    <xf numFmtId="0" fontId="1" fillId="0" borderId="0" xfId="1" applyAlignment="1" applyProtection="1"/>
    <xf numFmtId="0" fontId="9" fillId="0" borderId="0" xfId="0" applyFont="1" applyAlignment="1">
      <alignment horizontal="justify" wrapText="1"/>
    </xf>
    <xf numFmtId="0" fontId="0" fillId="0" borderId="0" xfId="0" applyFont="1" applyAlignment="1">
      <alignment horizontal="justify" wrapText="1"/>
    </xf>
    <xf numFmtId="0" fontId="4" fillId="2" borderId="47"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1" fillId="0" borderId="0" xfId="1" applyAlignment="1" applyProtection="1">
      <alignment horizontal="center" wrapText="1"/>
    </xf>
    <xf numFmtId="166" fontId="4" fillId="2" borderId="35" xfId="0" applyNumberFormat="1" applyFont="1" applyFill="1" applyBorder="1" applyAlignment="1">
      <alignment horizontal="center"/>
    </xf>
    <xf numFmtId="166" fontId="4" fillId="2" borderId="36" xfId="0" applyNumberFormat="1" applyFont="1" applyFill="1" applyBorder="1" applyAlignment="1">
      <alignment horizontal="center"/>
    </xf>
    <xf numFmtId="166" fontId="4" fillId="2" borderId="8" xfId="0" applyNumberFormat="1" applyFont="1" applyFill="1" applyBorder="1" applyAlignment="1">
      <alignment horizontal="center"/>
    </xf>
    <xf numFmtId="166" fontId="4" fillId="2" borderId="9" xfId="0" applyNumberFormat="1" applyFont="1" applyFill="1" applyBorder="1" applyAlignment="1">
      <alignment horizontal="center"/>
    </xf>
    <xf numFmtId="0" fontId="4" fillId="2" borderId="35" xfId="0" applyNumberFormat="1" applyFont="1" applyFill="1" applyBorder="1" applyAlignment="1">
      <alignment horizontal="center"/>
    </xf>
    <xf numFmtId="0" fontId="4" fillId="2" borderId="36" xfId="0" applyNumberFormat="1" applyFont="1" applyFill="1" applyBorder="1" applyAlignment="1">
      <alignment horizontal="center"/>
    </xf>
    <xf numFmtId="0" fontId="4" fillId="2" borderId="8" xfId="0" applyNumberFormat="1" applyFont="1" applyFill="1" applyBorder="1" applyAlignment="1">
      <alignment horizontal="center"/>
    </xf>
    <xf numFmtId="0" fontId="4" fillId="2" borderId="9" xfId="0" applyNumberFormat="1" applyFont="1" applyFill="1" applyBorder="1" applyAlignment="1">
      <alignment horizontal="center"/>
    </xf>
    <xf numFmtId="0" fontId="18" fillId="4" borderId="29" xfId="0" applyFont="1" applyFill="1" applyBorder="1" applyAlignment="1">
      <alignment horizontal="center" wrapText="1"/>
    </xf>
    <xf numFmtId="0" fontId="18" fillId="4" borderId="30" xfId="0" applyFont="1" applyFill="1" applyBorder="1" applyAlignment="1">
      <alignment horizontal="center" wrapText="1"/>
    </xf>
    <xf numFmtId="0" fontId="24" fillId="0" borderId="0" xfId="0" applyFont="1" applyFill="1" applyBorder="1" applyAlignment="1">
      <alignment horizontal="left" wrapText="1"/>
    </xf>
    <xf numFmtId="0" fontId="17" fillId="4" borderId="28" xfId="0" applyFont="1" applyFill="1" applyBorder="1" applyAlignment="1">
      <alignment horizontal="justify" wrapText="1"/>
    </xf>
    <xf numFmtId="0" fontId="17" fillId="4" borderId="31" xfId="0" applyFont="1" applyFill="1" applyBorder="1" applyAlignment="1">
      <alignment horizontal="justify" wrapText="1"/>
    </xf>
    <xf numFmtId="0" fontId="4" fillId="4" borderId="41" xfId="0" applyFont="1" applyFill="1" applyBorder="1" applyAlignment="1">
      <alignment horizontal="center" wrapText="1"/>
    </xf>
    <xf numFmtId="0" fontId="4" fillId="4" borderId="41" xfId="0" applyFont="1" applyFill="1" applyBorder="1" applyAlignment="1">
      <alignment horizontal="center"/>
    </xf>
    <xf numFmtId="0" fontId="4" fillId="2" borderId="1"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1" fillId="0" borderId="0" xfId="1" applyFont="1" applyAlignment="1" applyProtection="1">
      <alignment horizontal="center" wrapText="1"/>
    </xf>
    <xf numFmtId="0" fontId="4" fillId="4" borderId="47" xfId="0" applyFont="1" applyFill="1" applyBorder="1" applyAlignment="1">
      <alignment horizontal="center" wrapText="1"/>
    </xf>
    <xf numFmtId="0" fontId="4" fillId="4" borderId="51" xfId="0" applyFont="1" applyFill="1" applyBorder="1" applyAlignment="1">
      <alignment horizontal="center" wrapText="1"/>
    </xf>
    <xf numFmtId="0" fontId="4" fillId="4" borderId="10" xfId="0" applyFont="1" applyFill="1" applyBorder="1" applyAlignment="1">
      <alignment horizontal="center" wrapText="1"/>
    </xf>
    <xf numFmtId="0" fontId="4" fillId="4" borderId="11" xfId="0" applyFont="1" applyFill="1" applyBorder="1" applyAlignment="1">
      <alignment horizontal="center" wrapText="1"/>
    </xf>
    <xf numFmtId="0" fontId="0" fillId="0" borderId="0" xfId="0" applyAlignment="1">
      <alignment horizontal="justify" wrapText="1"/>
    </xf>
    <xf numFmtId="0" fontId="9" fillId="0" borderId="0" xfId="0" applyFont="1" applyAlignment="1">
      <alignment horizontal="left" wrapText="1"/>
    </xf>
    <xf numFmtId="0" fontId="9" fillId="0" borderId="0" xfId="0" applyFont="1" applyFill="1" applyBorder="1" applyAlignment="1">
      <alignment horizontal="justify"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0" fillId="0" borderId="0" xfId="0" applyFill="1" applyBorder="1" applyAlignment="1">
      <alignment horizontal="justify" wrapText="1"/>
    </xf>
    <xf numFmtId="0" fontId="0" fillId="0" borderId="0" xfId="0" applyFont="1" applyFill="1" applyBorder="1" applyAlignment="1">
      <alignment horizontal="justify" wrapText="1"/>
    </xf>
  </cellXfs>
  <cellStyles count="5">
    <cellStyle name="Hiperligação" xfId="1" builtinId="8"/>
    <cellStyle name="Normal" xfId="0" builtinId="0"/>
    <cellStyle name="Normal 2" xfId="3"/>
    <cellStyle name="Normal_Nota das pensões consolidada - Nossa" xfId="4"/>
    <cellStyle name="Percentagem"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Tema do Office">
  <a:themeElements>
    <a:clrScheme name="APB 1">
      <a:dk1>
        <a:sysClr val="windowText" lastClr="000000"/>
      </a:dk1>
      <a:lt1>
        <a:srgbClr val="FFFFFF"/>
      </a:lt1>
      <a:dk2>
        <a:srgbClr val="69676D"/>
      </a:dk2>
      <a:lt2>
        <a:srgbClr val="C9C2D1"/>
      </a:lt2>
      <a:accent1>
        <a:srgbClr val="AA8529"/>
      </a:accent1>
      <a:accent2>
        <a:srgbClr val="D03200"/>
      </a:accent2>
      <a:accent3>
        <a:srgbClr val="663300"/>
      </a:accent3>
      <a:accent4>
        <a:srgbClr val="E7D29E"/>
      </a:accent4>
      <a:accent5>
        <a:srgbClr val="A29E00"/>
      </a:accent5>
      <a:accent6>
        <a:srgbClr val="3A7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BIA%202018%20-%20Tabelas%20em%20Excel%20-%20S&#243;%202018.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3:R74"/>
  <sheetViews>
    <sheetView showGridLines="0" tabSelected="1" workbookViewId="0">
      <selection activeCell="A36" sqref="A36"/>
    </sheetView>
  </sheetViews>
  <sheetFormatPr defaultRowHeight="14.5" x14ac:dyDescent="0.35"/>
  <sheetData>
    <row r="3" spans="1:18" x14ac:dyDescent="0.35">
      <c r="A3" s="377" t="s">
        <v>238</v>
      </c>
    </row>
    <row r="5" spans="1:18" x14ac:dyDescent="0.35">
      <c r="A5" s="331" t="s">
        <v>28</v>
      </c>
      <c r="B5" s="327"/>
      <c r="C5" s="327"/>
      <c r="D5" s="327"/>
      <c r="E5" s="327"/>
      <c r="F5" s="327"/>
      <c r="G5" s="327"/>
      <c r="H5" s="327"/>
      <c r="I5" s="327"/>
      <c r="J5" s="327"/>
      <c r="K5" s="327"/>
      <c r="L5" s="327"/>
      <c r="M5" s="327"/>
      <c r="N5" s="327"/>
      <c r="O5" s="327"/>
      <c r="P5" s="327"/>
      <c r="Q5" s="327"/>
      <c r="R5" s="327"/>
    </row>
    <row r="6" spans="1:18" x14ac:dyDescent="0.35">
      <c r="A6" s="397" t="s">
        <v>278</v>
      </c>
      <c r="B6" s="327"/>
      <c r="C6" s="327"/>
      <c r="D6" s="327"/>
      <c r="E6" s="327"/>
      <c r="F6" s="327"/>
      <c r="G6" s="327"/>
      <c r="H6" s="327"/>
      <c r="I6" s="327"/>
      <c r="J6" s="327"/>
      <c r="K6" s="327"/>
      <c r="L6" s="327"/>
      <c r="M6" s="327"/>
      <c r="N6" s="327"/>
      <c r="O6" s="327"/>
      <c r="P6" s="327"/>
      <c r="Q6" s="327"/>
      <c r="R6" s="327"/>
    </row>
    <row r="7" spans="1:18" ht="15.75" customHeight="1" x14ac:dyDescent="0.35">
      <c r="A7" s="397" t="s">
        <v>279</v>
      </c>
      <c r="B7" s="328"/>
      <c r="C7" s="328"/>
      <c r="D7" s="328"/>
      <c r="E7" s="328"/>
      <c r="F7" s="327"/>
      <c r="G7" s="327"/>
      <c r="H7" s="327"/>
      <c r="I7" s="327"/>
      <c r="J7" s="327"/>
      <c r="K7" s="327"/>
      <c r="L7" s="327"/>
      <c r="M7" s="327"/>
      <c r="N7" s="327"/>
      <c r="O7" s="327"/>
      <c r="P7" s="327"/>
      <c r="Q7" s="327"/>
      <c r="R7" s="327"/>
    </row>
    <row r="8" spans="1:18" ht="15.75" customHeight="1" x14ac:dyDescent="0.35">
      <c r="A8" s="399" t="s">
        <v>418</v>
      </c>
      <c r="G8" s="327"/>
      <c r="H8" s="327"/>
      <c r="I8" s="327"/>
      <c r="J8" s="327"/>
      <c r="K8" s="327"/>
      <c r="L8" s="327"/>
      <c r="M8" s="327"/>
      <c r="N8" s="327"/>
      <c r="O8" s="327"/>
      <c r="P8" s="327"/>
      <c r="Q8" s="327"/>
      <c r="R8" s="327"/>
    </row>
    <row r="9" spans="1:18" ht="15.75" customHeight="1" x14ac:dyDescent="0.35">
      <c r="A9" s="399" t="s">
        <v>479</v>
      </c>
      <c r="G9" s="327"/>
      <c r="H9" s="327"/>
      <c r="I9" s="327"/>
      <c r="J9" s="327"/>
      <c r="K9" s="327"/>
      <c r="L9" s="327"/>
      <c r="M9" s="327"/>
      <c r="N9" s="327"/>
      <c r="O9" s="327"/>
      <c r="P9" s="327"/>
      <c r="Q9" s="327"/>
      <c r="R9" s="327"/>
    </row>
    <row r="10" spans="1:18" ht="15.75" customHeight="1" x14ac:dyDescent="0.35">
      <c r="A10" s="466"/>
      <c r="G10" s="327"/>
      <c r="H10" s="327"/>
      <c r="I10" s="327"/>
      <c r="J10" s="327"/>
      <c r="K10" s="327"/>
      <c r="L10" s="327"/>
      <c r="M10" s="327"/>
      <c r="N10" s="327"/>
      <c r="O10" s="327"/>
      <c r="P10" s="327"/>
      <c r="Q10" s="327"/>
      <c r="R10" s="327"/>
    </row>
    <row r="11" spans="1:18" ht="15.75" customHeight="1" x14ac:dyDescent="0.35">
      <c r="A11" s="331" t="s">
        <v>29</v>
      </c>
      <c r="G11" s="327"/>
      <c r="H11" s="327"/>
      <c r="I11" s="327"/>
      <c r="J11" s="327"/>
      <c r="K11" s="327"/>
      <c r="L11" s="327"/>
      <c r="M11" s="327"/>
      <c r="N11" s="327"/>
      <c r="O11" s="327"/>
      <c r="P11" s="327"/>
      <c r="Q11" s="327"/>
      <c r="R11" s="327"/>
    </row>
    <row r="12" spans="1:18" ht="15.75" customHeight="1" x14ac:dyDescent="0.35">
      <c r="A12" s="383" t="s">
        <v>481</v>
      </c>
      <c r="G12" s="327"/>
      <c r="H12" s="327"/>
      <c r="I12" s="327"/>
      <c r="J12" s="327"/>
      <c r="K12" s="327"/>
      <c r="L12" s="327"/>
      <c r="M12" s="327"/>
      <c r="N12" s="327"/>
      <c r="O12" s="327"/>
      <c r="P12" s="327"/>
      <c r="Q12" s="327"/>
      <c r="R12" s="327"/>
    </row>
    <row r="13" spans="1:18" ht="15" customHeight="1" x14ac:dyDescent="0.35">
      <c r="A13" s="399" t="s">
        <v>429</v>
      </c>
      <c r="K13" s="327"/>
      <c r="L13" s="327"/>
      <c r="M13" s="327"/>
      <c r="N13" s="327"/>
      <c r="O13" s="327"/>
      <c r="P13" s="327"/>
      <c r="Q13" s="327"/>
      <c r="R13" s="327"/>
    </row>
    <row r="14" spans="1:18" x14ac:dyDescent="0.35">
      <c r="A14" s="399" t="s">
        <v>430</v>
      </c>
      <c r="B14" s="327"/>
      <c r="C14" s="327"/>
      <c r="D14" s="327"/>
      <c r="E14" s="327"/>
      <c r="F14" s="327"/>
      <c r="G14" s="327"/>
      <c r="H14" s="327"/>
      <c r="I14" s="327"/>
      <c r="J14" s="327"/>
      <c r="K14" s="327"/>
      <c r="L14" s="327"/>
      <c r="M14" s="327"/>
      <c r="N14" s="327"/>
      <c r="O14" s="327"/>
      <c r="P14" s="327"/>
      <c r="Q14" s="327"/>
      <c r="R14" s="327"/>
    </row>
    <row r="15" spans="1:18" ht="15" customHeight="1" x14ac:dyDescent="0.35">
      <c r="A15" s="399" t="s">
        <v>484</v>
      </c>
      <c r="G15" s="327"/>
      <c r="H15" s="327"/>
      <c r="I15" s="327"/>
      <c r="J15" s="327"/>
      <c r="K15" s="327"/>
      <c r="L15" s="327"/>
      <c r="M15" s="327"/>
      <c r="N15" s="327"/>
      <c r="O15" s="327"/>
      <c r="P15" s="327"/>
      <c r="Q15" s="327"/>
      <c r="R15" s="327"/>
    </row>
    <row r="16" spans="1:18" ht="15" customHeight="1" x14ac:dyDescent="0.35">
      <c r="A16" s="399" t="s">
        <v>485</v>
      </c>
      <c r="N16" s="327"/>
      <c r="O16" s="327"/>
      <c r="P16" s="327"/>
      <c r="Q16" s="327"/>
      <c r="R16" s="327"/>
    </row>
    <row r="17" spans="1:18" ht="15" customHeight="1" x14ac:dyDescent="0.35">
      <c r="A17" s="399" t="s">
        <v>432</v>
      </c>
      <c r="N17" s="327"/>
      <c r="O17" s="327"/>
      <c r="P17" s="327"/>
      <c r="Q17" s="327"/>
      <c r="R17" s="327"/>
    </row>
    <row r="18" spans="1:18" ht="15" customHeight="1" x14ac:dyDescent="0.35">
      <c r="A18" s="400" t="s">
        <v>431</v>
      </c>
      <c r="B18" s="329"/>
      <c r="C18" s="329"/>
      <c r="D18" s="329"/>
      <c r="E18" s="329"/>
      <c r="F18" s="329"/>
      <c r="G18" s="327"/>
      <c r="H18" s="327"/>
      <c r="I18" s="327"/>
      <c r="J18" s="327"/>
      <c r="K18" s="327"/>
      <c r="L18" s="327"/>
      <c r="M18" s="327"/>
      <c r="N18" s="327"/>
      <c r="O18" s="327"/>
      <c r="P18" s="327"/>
      <c r="Q18" s="327"/>
      <c r="R18" s="327"/>
    </row>
    <row r="19" spans="1:18" ht="15" customHeight="1" x14ac:dyDescent="0.35">
      <c r="A19" s="400" t="s">
        <v>433</v>
      </c>
      <c r="B19" s="330"/>
      <c r="C19" s="329"/>
      <c r="D19" s="329"/>
      <c r="E19" s="329"/>
      <c r="F19" s="329"/>
      <c r="G19" s="327"/>
      <c r="H19" s="327"/>
      <c r="I19" s="327"/>
      <c r="J19" s="327"/>
      <c r="K19" s="327"/>
      <c r="L19" s="327"/>
      <c r="M19" s="327"/>
      <c r="N19" s="327"/>
      <c r="O19" s="327"/>
      <c r="P19" s="327"/>
      <c r="Q19" s="327"/>
      <c r="R19" s="327"/>
    </row>
    <row r="20" spans="1:18" x14ac:dyDescent="0.35">
      <c r="A20" s="400" t="s">
        <v>434</v>
      </c>
      <c r="B20" s="330"/>
      <c r="C20" s="329"/>
      <c r="D20" s="329"/>
      <c r="E20" s="329"/>
      <c r="F20" s="327"/>
      <c r="G20" s="327"/>
      <c r="H20" s="327"/>
      <c r="I20" s="327"/>
      <c r="J20" s="327"/>
      <c r="K20" s="327"/>
      <c r="L20" s="327"/>
      <c r="M20" s="327"/>
      <c r="N20" s="327"/>
      <c r="O20" s="327"/>
      <c r="P20" s="327"/>
      <c r="Q20" s="327"/>
      <c r="R20" s="327"/>
    </row>
    <row r="21" spans="1:18" ht="15" customHeight="1" x14ac:dyDescent="0.35">
      <c r="A21" s="400" t="s">
        <v>435</v>
      </c>
      <c r="B21" s="330"/>
      <c r="C21" s="329"/>
      <c r="D21" s="329"/>
      <c r="E21" s="329"/>
      <c r="F21" s="329"/>
      <c r="G21" s="329"/>
      <c r="H21" s="329"/>
      <c r="I21" s="329"/>
      <c r="J21" s="329"/>
      <c r="K21" s="329"/>
      <c r="L21" s="329"/>
      <c r="M21" s="329"/>
      <c r="N21" s="329"/>
      <c r="O21" s="329"/>
      <c r="P21" s="327"/>
      <c r="Q21" s="327"/>
      <c r="R21" s="327"/>
    </row>
    <row r="22" spans="1:18" x14ac:dyDescent="0.35">
      <c r="A22" s="400" t="s">
        <v>486</v>
      </c>
      <c r="B22" s="330"/>
      <c r="C22" s="329"/>
      <c r="D22" s="329"/>
      <c r="E22" s="329"/>
      <c r="F22" s="329"/>
      <c r="G22" s="329"/>
      <c r="H22" s="329"/>
      <c r="I22" s="329"/>
      <c r="J22" s="327"/>
      <c r="K22" s="327"/>
      <c r="L22" s="327"/>
      <c r="M22" s="327"/>
      <c r="N22" s="327"/>
      <c r="O22" s="327"/>
      <c r="P22" s="327"/>
      <c r="Q22" s="327"/>
      <c r="R22" s="327"/>
    </row>
    <row r="23" spans="1:18" ht="15" customHeight="1" x14ac:dyDescent="0.35">
      <c r="A23" s="400" t="s">
        <v>437</v>
      </c>
      <c r="B23" s="330"/>
      <c r="C23" s="329"/>
      <c r="D23" s="329"/>
      <c r="E23" s="329"/>
      <c r="F23" s="329"/>
      <c r="G23" s="327"/>
      <c r="H23" s="327"/>
      <c r="I23" s="327"/>
      <c r="J23" s="327"/>
      <c r="K23" s="327"/>
      <c r="L23" s="327"/>
      <c r="M23" s="327"/>
      <c r="N23" s="327"/>
      <c r="O23" s="327"/>
      <c r="P23" s="327"/>
      <c r="Q23" s="327"/>
      <c r="R23" s="327"/>
    </row>
    <row r="24" spans="1:18" x14ac:dyDescent="0.35">
      <c r="A24" s="401" t="s">
        <v>438</v>
      </c>
      <c r="B24" s="330"/>
      <c r="C24" s="329"/>
      <c r="D24" s="329"/>
      <c r="E24" s="329"/>
      <c r="F24" s="329"/>
      <c r="G24" s="329"/>
      <c r="H24" s="329"/>
      <c r="I24" s="329"/>
      <c r="J24" s="329"/>
      <c r="K24" s="327"/>
      <c r="L24" s="327"/>
      <c r="M24" s="327"/>
      <c r="N24" s="327"/>
      <c r="O24" s="327"/>
      <c r="P24" s="327"/>
      <c r="Q24" s="327"/>
      <c r="R24" s="327"/>
    </row>
    <row r="25" spans="1:18" x14ac:dyDescent="0.35">
      <c r="A25" s="466"/>
      <c r="B25" s="330"/>
      <c r="C25" s="329"/>
      <c r="D25" s="329"/>
      <c r="E25" s="329"/>
      <c r="F25" s="329"/>
      <c r="G25" s="329"/>
      <c r="H25" s="329"/>
      <c r="I25" s="329"/>
      <c r="J25" s="329"/>
      <c r="K25" s="327"/>
      <c r="L25" s="327"/>
      <c r="M25" s="327"/>
      <c r="N25" s="327"/>
      <c r="O25" s="327"/>
      <c r="P25" s="327"/>
      <c r="Q25" s="327"/>
      <c r="R25" s="327"/>
    </row>
    <row r="26" spans="1:18" x14ac:dyDescent="0.35">
      <c r="A26" s="332" t="s">
        <v>153</v>
      </c>
      <c r="B26" s="330"/>
      <c r="C26" s="329"/>
      <c r="D26" s="329"/>
      <c r="E26" s="329"/>
      <c r="F26" s="329"/>
      <c r="G26" s="329"/>
      <c r="H26" s="329"/>
      <c r="I26" s="329"/>
      <c r="J26" s="329"/>
      <c r="K26" s="327"/>
      <c r="L26" s="327"/>
      <c r="M26" s="327"/>
      <c r="N26" s="327"/>
      <c r="O26" s="327"/>
      <c r="P26" s="327"/>
      <c r="Q26" s="327"/>
      <c r="R26" s="327"/>
    </row>
    <row r="27" spans="1:18" ht="15" customHeight="1" x14ac:dyDescent="0.35">
      <c r="A27" s="401" t="s">
        <v>439</v>
      </c>
      <c r="B27" s="330"/>
      <c r="C27" s="329"/>
      <c r="D27" s="329"/>
      <c r="E27" s="329"/>
      <c r="F27" s="329"/>
      <c r="G27" s="327"/>
      <c r="H27" s="327"/>
      <c r="I27" s="327"/>
      <c r="J27" s="327"/>
      <c r="K27" s="327"/>
      <c r="L27" s="327"/>
      <c r="M27" s="327"/>
      <c r="N27" s="327"/>
      <c r="O27" s="327"/>
      <c r="P27" s="327"/>
      <c r="Q27" s="327"/>
      <c r="R27" s="327"/>
    </row>
    <row r="28" spans="1:18" x14ac:dyDescent="0.35">
      <c r="A28" s="401" t="s">
        <v>440</v>
      </c>
      <c r="B28" s="330"/>
      <c r="C28" s="329"/>
      <c r="D28" s="329"/>
      <c r="E28" s="329"/>
      <c r="F28" s="329"/>
      <c r="G28" s="327"/>
      <c r="H28" s="327"/>
      <c r="I28" s="327"/>
      <c r="J28" s="327"/>
      <c r="K28" s="327"/>
      <c r="L28" s="327"/>
      <c r="M28" s="327"/>
      <c r="N28" s="327"/>
      <c r="O28" s="327"/>
      <c r="P28" s="327"/>
      <c r="Q28" s="327"/>
      <c r="R28" s="327"/>
    </row>
    <row r="29" spans="1:18" ht="15" customHeight="1" x14ac:dyDescent="0.35">
      <c r="A29" s="401" t="s">
        <v>441</v>
      </c>
      <c r="B29" s="330"/>
      <c r="C29" s="329"/>
      <c r="D29" s="329"/>
      <c r="E29" s="329"/>
      <c r="F29" s="329"/>
      <c r="G29" s="327"/>
      <c r="H29" s="327"/>
      <c r="I29" s="327"/>
      <c r="J29" s="327"/>
      <c r="K29" s="327"/>
      <c r="L29" s="327"/>
      <c r="M29" s="327"/>
      <c r="N29" s="327"/>
      <c r="O29" s="327"/>
      <c r="P29" s="327"/>
      <c r="Q29" s="327"/>
      <c r="R29" s="327"/>
    </row>
    <row r="30" spans="1:18" ht="15" customHeight="1" x14ac:dyDescent="0.35">
      <c r="A30" s="401" t="s">
        <v>442</v>
      </c>
      <c r="B30" s="330"/>
      <c r="C30" s="329"/>
      <c r="D30" s="329"/>
      <c r="E30" s="329"/>
      <c r="F30" s="329"/>
      <c r="G30" s="327"/>
      <c r="H30" s="327"/>
      <c r="I30" s="327"/>
      <c r="J30" s="327"/>
      <c r="K30" s="327"/>
      <c r="L30" s="327"/>
      <c r="M30" s="327"/>
      <c r="N30" s="327"/>
      <c r="O30" s="327"/>
      <c r="P30" s="327"/>
      <c r="Q30" s="327"/>
      <c r="R30" s="327"/>
    </row>
    <row r="31" spans="1:18" ht="15" customHeight="1" x14ac:dyDescent="0.35">
      <c r="A31" s="402" t="s">
        <v>443</v>
      </c>
      <c r="B31" s="330"/>
      <c r="C31" s="329"/>
      <c r="D31" s="329"/>
      <c r="E31" s="329"/>
      <c r="F31" s="329"/>
      <c r="G31" s="327"/>
      <c r="H31" s="327"/>
      <c r="I31" s="327"/>
      <c r="J31" s="327"/>
      <c r="K31" s="327"/>
      <c r="L31" s="327"/>
      <c r="M31" s="327"/>
      <c r="N31" s="327"/>
      <c r="O31" s="327"/>
      <c r="P31" s="327"/>
      <c r="Q31" s="327"/>
      <c r="R31" s="327"/>
    </row>
    <row r="32" spans="1:18" ht="15" customHeight="1" x14ac:dyDescent="0.35">
      <c r="A32" s="402" t="s">
        <v>444</v>
      </c>
      <c r="B32" s="330"/>
      <c r="C32" s="329"/>
      <c r="D32" s="329"/>
      <c r="E32" s="329"/>
      <c r="F32" s="329"/>
      <c r="G32" s="329"/>
      <c r="H32" s="329"/>
      <c r="I32" s="329"/>
      <c r="J32" s="329"/>
      <c r="K32" s="329"/>
      <c r="L32" s="329"/>
      <c r="M32" s="329"/>
      <c r="N32" s="329"/>
      <c r="O32" s="329"/>
      <c r="P32" s="327"/>
      <c r="Q32" s="327"/>
      <c r="R32" s="327"/>
    </row>
    <row r="33" spans="1:18" x14ac:dyDescent="0.35">
      <c r="A33" s="402" t="s">
        <v>445</v>
      </c>
      <c r="B33" s="330"/>
      <c r="C33" s="329"/>
      <c r="D33" s="329"/>
      <c r="E33" s="329"/>
      <c r="F33" s="329"/>
      <c r="G33" s="329"/>
      <c r="H33" s="329"/>
      <c r="I33" s="329"/>
      <c r="J33" s="327"/>
      <c r="K33" s="327"/>
      <c r="L33" s="327"/>
      <c r="M33" s="327"/>
      <c r="N33" s="327"/>
      <c r="O33" s="327"/>
      <c r="P33" s="327"/>
      <c r="Q33" s="327"/>
      <c r="R33" s="327"/>
    </row>
    <row r="34" spans="1:18" ht="15" customHeight="1" x14ac:dyDescent="0.35">
      <c r="A34" s="402" t="s">
        <v>446</v>
      </c>
      <c r="B34" s="330"/>
      <c r="C34" s="329"/>
      <c r="D34" s="329"/>
      <c r="E34" s="329"/>
      <c r="F34" s="329"/>
      <c r="G34" s="329"/>
      <c r="H34" s="329"/>
      <c r="I34" s="327"/>
      <c r="J34" s="327"/>
      <c r="K34" s="327"/>
      <c r="L34" s="327"/>
      <c r="M34" s="327"/>
      <c r="N34" s="327"/>
      <c r="O34" s="327"/>
      <c r="P34" s="327"/>
      <c r="Q34" s="327"/>
      <c r="R34" s="327"/>
    </row>
    <row r="35" spans="1:18" x14ac:dyDescent="0.35">
      <c r="A35" s="402" t="s">
        <v>447</v>
      </c>
      <c r="B35" s="330"/>
      <c r="C35" s="329"/>
      <c r="D35" s="329"/>
      <c r="E35" s="329"/>
      <c r="F35" s="329"/>
      <c r="G35" s="329"/>
      <c r="H35" s="329"/>
      <c r="I35" s="329"/>
      <c r="J35" s="329"/>
      <c r="K35" s="327"/>
      <c r="L35" s="327"/>
      <c r="M35" s="327"/>
      <c r="N35" s="327"/>
      <c r="O35" s="327"/>
      <c r="P35" s="327"/>
      <c r="Q35" s="327"/>
      <c r="R35" s="327"/>
    </row>
    <row r="36" spans="1:18" ht="15" customHeight="1" x14ac:dyDescent="0.35">
      <c r="A36" s="402" t="s">
        <v>448</v>
      </c>
      <c r="B36" s="330"/>
      <c r="C36" s="329"/>
      <c r="D36" s="329"/>
      <c r="E36" s="329"/>
      <c r="F36" s="329"/>
      <c r="G36" s="327"/>
      <c r="H36" s="327"/>
      <c r="I36" s="327"/>
      <c r="J36" s="327"/>
      <c r="K36" s="327"/>
      <c r="L36" s="327"/>
      <c r="M36" s="327"/>
      <c r="N36" s="327"/>
      <c r="O36" s="327"/>
      <c r="P36" s="327"/>
      <c r="Q36" s="327"/>
      <c r="R36" s="327"/>
    </row>
    <row r="37" spans="1:18" ht="15" customHeight="1" x14ac:dyDescent="0.35">
      <c r="A37" s="402" t="s">
        <v>449</v>
      </c>
      <c r="B37" s="330"/>
      <c r="C37" s="329"/>
      <c r="D37" s="329"/>
      <c r="E37" s="329"/>
      <c r="F37" s="329"/>
      <c r="G37" s="327"/>
      <c r="H37" s="327"/>
      <c r="I37" s="327"/>
      <c r="J37" s="327"/>
      <c r="K37" s="327"/>
      <c r="L37" s="327"/>
      <c r="M37" s="327"/>
      <c r="N37" s="327"/>
      <c r="O37" s="327"/>
      <c r="P37" s="327"/>
      <c r="Q37" s="327"/>
      <c r="R37" s="327"/>
    </row>
    <row r="38" spans="1:18" ht="15" customHeight="1" x14ac:dyDescent="0.35">
      <c r="A38" s="402" t="s">
        <v>450</v>
      </c>
      <c r="B38" s="330"/>
      <c r="C38" s="329"/>
      <c r="D38" s="329"/>
      <c r="E38" s="329"/>
      <c r="F38" s="329"/>
      <c r="G38" s="327"/>
      <c r="H38" s="327"/>
      <c r="I38" s="327"/>
      <c r="J38" s="327"/>
      <c r="K38" s="327"/>
      <c r="L38" s="327"/>
      <c r="M38" s="327"/>
      <c r="N38" s="327"/>
      <c r="O38" s="327"/>
      <c r="P38" s="327"/>
      <c r="Q38" s="327"/>
      <c r="R38" s="327"/>
    </row>
    <row r="39" spans="1:18" ht="15" customHeight="1" x14ac:dyDescent="0.35">
      <c r="A39" s="466"/>
      <c r="B39" s="330"/>
      <c r="C39" s="329"/>
      <c r="D39" s="329"/>
      <c r="E39" s="329"/>
      <c r="F39" s="329"/>
      <c r="G39" s="327"/>
      <c r="H39" s="327"/>
      <c r="I39" s="327"/>
      <c r="J39" s="327"/>
      <c r="K39" s="327"/>
      <c r="L39" s="327"/>
      <c r="M39" s="327"/>
      <c r="N39" s="327"/>
      <c r="O39" s="327"/>
      <c r="P39" s="327"/>
      <c r="Q39" s="327"/>
      <c r="R39" s="327"/>
    </row>
    <row r="40" spans="1:18" ht="15" customHeight="1" x14ac:dyDescent="0.35">
      <c r="A40" s="332" t="s">
        <v>155</v>
      </c>
      <c r="B40" s="330"/>
      <c r="C40" s="329"/>
      <c r="D40" s="329"/>
      <c r="E40" s="329"/>
      <c r="F40" s="329"/>
      <c r="G40" s="327"/>
      <c r="H40" s="327"/>
      <c r="I40" s="327"/>
      <c r="J40" s="327"/>
      <c r="K40" s="327"/>
      <c r="L40" s="327"/>
      <c r="M40" s="327"/>
      <c r="N40" s="327"/>
      <c r="O40" s="327"/>
      <c r="P40" s="327"/>
      <c r="Q40" s="327"/>
      <c r="R40" s="327"/>
    </row>
    <row r="41" spans="1:18" ht="15" customHeight="1" x14ac:dyDescent="0.35">
      <c r="A41" s="402" t="s">
        <v>487</v>
      </c>
      <c r="B41" s="330"/>
      <c r="C41" s="329"/>
      <c r="D41" s="329"/>
      <c r="E41" s="329"/>
      <c r="F41" s="329"/>
      <c r="G41" s="327"/>
      <c r="H41" s="327"/>
      <c r="I41" s="327"/>
      <c r="J41" s="327"/>
      <c r="K41" s="327"/>
      <c r="L41" s="327"/>
      <c r="M41" s="327"/>
      <c r="N41" s="327"/>
      <c r="O41" s="327"/>
      <c r="P41" s="327"/>
      <c r="Q41" s="327"/>
      <c r="R41" s="327"/>
    </row>
    <row r="42" spans="1:18" x14ac:dyDescent="0.35">
      <c r="A42" s="384" t="s">
        <v>451</v>
      </c>
      <c r="B42" s="327"/>
      <c r="C42" s="327"/>
      <c r="D42" s="327"/>
      <c r="E42" s="327"/>
      <c r="F42" s="327"/>
      <c r="G42" s="327"/>
      <c r="H42" s="327"/>
      <c r="I42" s="327"/>
      <c r="J42" s="327"/>
      <c r="K42" s="327"/>
      <c r="L42" s="327"/>
      <c r="M42" s="327"/>
      <c r="N42" s="327"/>
      <c r="O42" s="327"/>
      <c r="P42" s="327"/>
      <c r="Q42" s="327"/>
      <c r="R42" s="327"/>
    </row>
    <row r="43" spans="1:18" ht="15" customHeight="1" x14ac:dyDescent="0.35">
      <c r="A43" s="455" t="s">
        <v>452</v>
      </c>
      <c r="B43" s="455"/>
      <c r="C43" s="327"/>
      <c r="D43" s="327"/>
      <c r="E43" s="327"/>
      <c r="F43" s="327"/>
      <c r="G43" s="327"/>
      <c r="H43" s="327"/>
      <c r="I43" s="327"/>
      <c r="J43" s="327"/>
      <c r="K43" s="327"/>
      <c r="L43" s="327"/>
      <c r="M43" s="327"/>
      <c r="N43" s="327"/>
      <c r="O43" s="327"/>
      <c r="P43" s="327"/>
      <c r="Q43" s="327"/>
      <c r="R43" s="327"/>
    </row>
    <row r="44" spans="1:18" x14ac:dyDescent="0.35">
      <c r="A44" s="384" t="s">
        <v>453</v>
      </c>
      <c r="B44" s="327"/>
      <c r="C44" s="327"/>
      <c r="D44" s="327"/>
      <c r="E44" s="327"/>
      <c r="F44" s="327"/>
      <c r="G44" s="327"/>
      <c r="H44" s="327"/>
      <c r="I44" s="327"/>
      <c r="J44" s="327"/>
      <c r="K44" s="327"/>
      <c r="L44" s="327"/>
      <c r="M44" s="327"/>
      <c r="N44" s="327"/>
      <c r="O44" s="327"/>
      <c r="P44" s="327"/>
      <c r="Q44" s="327"/>
      <c r="R44" s="327"/>
    </row>
    <row r="45" spans="1:18" x14ac:dyDescent="0.35">
      <c r="A45" s="384" t="s">
        <v>454</v>
      </c>
      <c r="B45" s="327"/>
      <c r="C45" s="327"/>
      <c r="D45" s="327"/>
      <c r="E45" s="327"/>
      <c r="F45" s="327"/>
      <c r="G45" s="327"/>
      <c r="H45" s="327"/>
      <c r="I45" s="327"/>
      <c r="J45" s="327"/>
      <c r="K45" s="327"/>
      <c r="L45" s="327"/>
      <c r="M45" s="327"/>
      <c r="N45" s="327"/>
      <c r="O45" s="327"/>
      <c r="P45" s="327"/>
      <c r="Q45" s="327"/>
      <c r="R45" s="327"/>
    </row>
    <row r="46" spans="1:18" x14ac:dyDescent="0.35">
      <c r="A46" s="384" t="s">
        <v>455</v>
      </c>
      <c r="B46" s="327"/>
      <c r="C46" s="327"/>
      <c r="D46" s="327"/>
      <c r="E46" s="327"/>
      <c r="F46" s="327"/>
      <c r="G46" s="327"/>
      <c r="H46" s="327"/>
      <c r="I46" s="327"/>
      <c r="J46" s="327"/>
      <c r="K46" s="327"/>
      <c r="L46" s="327"/>
      <c r="M46" s="327"/>
      <c r="N46" s="327"/>
      <c r="O46" s="327"/>
      <c r="P46" s="327"/>
      <c r="Q46" s="327"/>
      <c r="R46" s="327"/>
    </row>
    <row r="47" spans="1:18" x14ac:dyDescent="0.35">
      <c r="A47" s="384" t="s">
        <v>456</v>
      </c>
      <c r="B47" s="327"/>
      <c r="C47" s="327"/>
      <c r="D47" s="327"/>
      <c r="E47" s="327"/>
      <c r="F47" s="327"/>
      <c r="G47" s="327"/>
      <c r="H47" s="327"/>
      <c r="I47" s="327"/>
      <c r="J47" s="327"/>
      <c r="K47" s="327"/>
      <c r="L47" s="327"/>
      <c r="M47" s="327"/>
      <c r="N47" s="327"/>
      <c r="O47" s="327"/>
      <c r="P47" s="327"/>
      <c r="Q47" s="327"/>
      <c r="R47" s="327"/>
    </row>
    <row r="48" spans="1:18" x14ac:dyDescent="0.35">
      <c r="A48" s="384" t="s">
        <v>457</v>
      </c>
      <c r="B48" s="327"/>
      <c r="C48" s="327"/>
      <c r="D48" s="327"/>
      <c r="E48" s="327"/>
      <c r="F48" s="327"/>
      <c r="G48" s="327"/>
      <c r="H48" s="327"/>
      <c r="I48" s="327"/>
      <c r="J48" s="327"/>
      <c r="K48" s="327"/>
      <c r="L48" s="327"/>
      <c r="M48" s="327"/>
      <c r="N48" s="327"/>
      <c r="O48" s="327"/>
      <c r="P48" s="327"/>
      <c r="Q48" s="327"/>
      <c r="R48" s="327"/>
    </row>
    <row r="49" spans="1:18" x14ac:dyDescent="0.35">
      <c r="A49" s="384" t="s">
        <v>458</v>
      </c>
      <c r="B49" s="327"/>
      <c r="C49" s="327"/>
      <c r="D49" s="327"/>
      <c r="E49" s="327"/>
      <c r="F49" s="327"/>
      <c r="G49" s="327"/>
      <c r="H49" s="327"/>
      <c r="I49" s="327"/>
      <c r="J49" s="327"/>
      <c r="K49" s="327"/>
      <c r="L49" s="327"/>
      <c r="M49" s="327"/>
      <c r="N49" s="327"/>
      <c r="O49" s="327"/>
      <c r="P49" s="327"/>
      <c r="Q49" s="327"/>
      <c r="R49" s="327"/>
    </row>
    <row r="50" spans="1:18" x14ac:dyDescent="0.35">
      <c r="A50" s="384" t="s">
        <v>459</v>
      </c>
      <c r="B50" s="327"/>
      <c r="C50" s="327"/>
      <c r="D50" s="327"/>
      <c r="E50" s="327"/>
      <c r="F50" s="327"/>
      <c r="G50" s="327"/>
      <c r="H50" s="327"/>
      <c r="I50" s="327"/>
      <c r="J50" s="327"/>
      <c r="K50" s="327"/>
      <c r="L50" s="327"/>
      <c r="M50" s="327"/>
      <c r="N50" s="327"/>
      <c r="O50" s="327"/>
      <c r="P50" s="327"/>
      <c r="Q50" s="327"/>
      <c r="R50" s="327"/>
    </row>
    <row r="51" spans="1:18" x14ac:dyDescent="0.35">
      <c r="A51" s="384" t="s">
        <v>460</v>
      </c>
      <c r="B51" s="327"/>
      <c r="C51" s="327"/>
      <c r="D51" s="327"/>
      <c r="E51" s="327"/>
      <c r="F51" s="327"/>
      <c r="G51" s="327"/>
      <c r="H51" s="327"/>
      <c r="I51" s="327"/>
      <c r="J51" s="327"/>
      <c r="K51" s="327"/>
      <c r="L51" s="327"/>
      <c r="M51" s="327"/>
      <c r="N51" s="327"/>
      <c r="O51" s="327"/>
      <c r="P51" s="327"/>
      <c r="Q51" s="327"/>
      <c r="R51" s="327"/>
    </row>
    <row r="52" spans="1:18" x14ac:dyDescent="0.35">
      <c r="A52" s="384" t="s">
        <v>461</v>
      </c>
      <c r="B52" s="327"/>
      <c r="C52" s="327"/>
      <c r="D52" s="327"/>
      <c r="E52" s="327"/>
      <c r="F52" s="327"/>
      <c r="G52" s="327"/>
      <c r="H52" s="327"/>
      <c r="I52" s="327"/>
      <c r="J52" s="327"/>
      <c r="K52" s="327"/>
      <c r="L52" s="327"/>
      <c r="M52" s="327"/>
      <c r="N52" s="327"/>
      <c r="O52" s="327"/>
      <c r="P52" s="327"/>
      <c r="Q52" s="327"/>
      <c r="R52" s="327"/>
    </row>
    <row r="53" spans="1:18" x14ac:dyDescent="0.35">
      <c r="A53" s="384" t="s">
        <v>462</v>
      </c>
      <c r="B53" s="327"/>
      <c r="C53" s="327"/>
      <c r="D53" s="327"/>
      <c r="E53" s="327"/>
      <c r="F53" s="327"/>
      <c r="G53" s="327"/>
      <c r="H53" s="327"/>
      <c r="I53" s="327"/>
      <c r="J53" s="327"/>
      <c r="K53" s="327"/>
      <c r="L53" s="327"/>
      <c r="M53" s="327"/>
      <c r="N53" s="327"/>
      <c r="O53" s="327"/>
      <c r="P53" s="327"/>
      <c r="Q53" s="327"/>
      <c r="R53" s="327"/>
    </row>
    <row r="54" spans="1:18" x14ac:dyDescent="0.35">
      <c r="A54" s="384" t="s">
        <v>463</v>
      </c>
      <c r="B54" s="327"/>
      <c r="C54" s="327"/>
      <c r="D54" s="327"/>
      <c r="E54" s="327"/>
      <c r="F54" s="327"/>
      <c r="G54" s="327"/>
      <c r="H54" s="327"/>
      <c r="I54" s="327"/>
      <c r="J54" s="327"/>
      <c r="K54" s="327"/>
      <c r="L54" s="327"/>
      <c r="M54" s="327"/>
      <c r="N54" s="327"/>
      <c r="O54" s="327"/>
      <c r="P54" s="327"/>
      <c r="Q54" s="327"/>
      <c r="R54" s="327"/>
    </row>
    <row r="55" spans="1:18" x14ac:dyDescent="0.35">
      <c r="A55" s="384" t="s">
        <v>464</v>
      </c>
      <c r="B55" s="327"/>
      <c r="C55" s="327"/>
      <c r="D55" s="327"/>
      <c r="E55" s="327"/>
      <c r="F55" s="327"/>
      <c r="G55" s="327"/>
      <c r="H55" s="327"/>
      <c r="I55" s="327"/>
      <c r="J55" s="327"/>
      <c r="K55" s="327"/>
      <c r="L55" s="327"/>
      <c r="M55" s="327"/>
      <c r="N55" s="327"/>
      <c r="O55" s="327"/>
      <c r="P55" s="327"/>
      <c r="Q55" s="327"/>
      <c r="R55" s="327"/>
    </row>
    <row r="56" spans="1:18" x14ac:dyDescent="0.35">
      <c r="A56" s="466"/>
      <c r="B56" s="327"/>
      <c r="C56" s="327"/>
      <c r="D56" s="327"/>
      <c r="E56" s="327"/>
      <c r="F56" s="327"/>
      <c r="G56" s="327"/>
      <c r="H56" s="327"/>
      <c r="I56" s="327"/>
      <c r="J56" s="327"/>
      <c r="K56" s="327"/>
      <c r="L56" s="327"/>
      <c r="M56" s="327"/>
      <c r="N56" s="327"/>
      <c r="O56" s="327"/>
      <c r="P56" s="327"/>
      <c r="Q56" s="327"/>
      <c r="R56" s="327"/>
    </row>
    <row r="57" spans="1:18" x14ac:dyDescent="0.35">
      <c r="A57" s="332" t="s">
        <v>154</v>
      </c>
      <c r="B57" s="327"/>
      <c r="C57" s="327"/>
      <c r="D57" s="327"/>
      <c r="E57" s="327"/>
      <c r="F57" s="327"/>
      <c r="G57" s="327"/>
      <c r="H57" s="327"/>
      <c r="I57" s="327"/>
      <c r="J57" s="327"/>
      <c r="K57" s="327"/>
      <c r="L57" s="327"/>
      <c r="M57" s="327"/>
      <c r="N57" s="327"/>
      <c r="O57" s="327"/>
      <c r="P57" s="327"/>
      <c r="Q57" s="327"/>
      <c r="R57" s="327"/>
    </row>
    <row r="58" spans="1:18" x14ac:dyDescent="0.35">
      <c r="A58" s="384" t="s">
        <v>465</v>
      </c>
      <c r="B58" s="327"/>
      <c r="C58" s="327"/>
      <c r="D58" s="327"/>
      <c r="E58" s="327"/>
      <c r="F58" s="327"/>
      <c r="G58" s="327"/>
      <c r="H58" s="327"/>
      <c r="I58" s="327"/>
      <c r="J58" s="327"/>
      <c r="K58" s="327"/>
      <c r="L58" s="327"/>
      <c r="M58" s="327"/>
      <c r="N58" s="327"/>
      <c r="O58" s="327"/>
      <c r="P58" s="327"/>
      <c r="Q58" s="327"/>
      <c r="R58" s="327"/>
    </row>
    <row r="59" spans="1:18" x14ac:dyDescent="0.35">
      <c r="A59" s="455"/>
      <c r="B59" s="327"/>
      <c r="C59" s="327"/>
      <c r="D59" s="327"/>
      <c r="E59" s="327"/>
      <c r="F59" s="327"/>
      <c r="G59" s="327"/>
      <c r="H59" s="327"/>
      <c r="I59" s="327"/>
      <c r="J59" s="327"/>
      <c r="K59" s="327"/>
      <c r="L59" s="327"/>
      <c r="M59" s="327"/>
      <c r="N59" s="327"/>
      <c r="O59" s="327"/>
      <c r="P59" s="327"/>
      <c r="Q59" s="327"/>
      <c r="R59" s="327"/>
    </row>
    <row r="60" spans="1:18" x14ac:dyDescent="0.35">
      <c r="A60" s="332" t="s">
        <v>156</v>
      </c>
      <c r="B60" s="327"/>
      <c r="C60" s="327"/>
      <c r="D60" s="327"/>
      <c r="E60" s="327"/>
      <c r="F60" s="327"/>
      <c r="G60" s="327"/>
      <c r="H60" s="327"/>
      <c r="I60" s="327"/>
      <c r="J60" s="327"/>
      <c r="K60" s="327"/>
      <c r="L60" s="327"/>
      <c r="M60" s="327"/>
      <c r="N60" s="327"/>
      <c r="O60" s="327"/>
      <c r="P60" s="327"/>
      <c r="Q60" s="327"/>
      <c r="R60" s="327"/>
    </row>
    <row r="61" spans="1:18" x14ac:dyDescent="0.35">
      <c r="A61" s="384" t="s">
        <v>466</v>
      </c>
      <c r="B61" s="327"/>
      <c r="C61" s="327"/>
      <c r="D61" s="327"/>
      <c r="E61" s="327"/>
      <c r="F61" s="327"/>
      <c r="G61" s="327"/>
      <c r="H61" s="327"/>
      <c r="I61" s="327"/>
      <c r="J61" s="327"/>
      <c r="K61" s="327"/>
      <c r="L61" s="327"/>
      <c r="M61" s="327"/>
      <c r="N61" s="327"/>
      <c r="O61" s="327"/>
      <c r="P61" s="327"/>
      <c r="Q61" s="327"/>
      <c r="R61" s="327"/>
    </row>
    <row r="62" spans="1:18" x14ac:dyDescent="0.35">
      <c r="A62" s="384" t="s">
        <v>467</v>
      </c>
      <c r="B62" s="327"/>
      <c r="C62" s="327"/>
      <c r="D62" s="327"/>
      <c r="E62" s="327"/>
      <c r="F62" s="327"/>
      <c r="G62" s="327"/>
      <c r="H62" s="327"/>
      <c r="I62" s="327"/>
      <c r="J62" s="327"/>
      <c r="K62" s="327"/>
      <c r="L62" s="327"/>
      <c r="M62" s="327"/>
      <c r="N62" s="327"/>
      <c r="O62" s="327"/>
      <c r="P62" s="327"/>
      <c r="Q62" s="327"/>
      <c r="R62" s="327"/>
    </row>
    <row r="63" spans="1:18" x14ac:dyDescent="0.35">
      <c r="A63" s="466"/>
      <c r="B63" s="327"/>
      <c r="C63" s="327"/>
      <c r="D63" s="327"/>
      <c r="E63" s="327"/>
      <c r="F63" s="327"/>
      <c r="G63" s="327"/>
      <c r="H63" s="327"/>
      <c r="I63" s="327"/>
      <c r="J63" s="327"/>
      <c r="K63" s="327"/>
      <c r="L63" s="327"/>
      <c r="M63" s="327"/>
      <c r="N63" s="327"/>
      <c r="O63" s="327"/>
      <c r="P63" s="327"/>
      <c r="Q63" s="327"/>
      <c r="R63" s="327"/>
    </row>
    <row r="64" spans="1:18" x14ac:dyDescent="0.35">
      <c r="A64" s="332" t="s">
        <v>157</v>
      </c>
      <c r="B64" s="327"/>
      <c r="C64" s="327"/>
      <c r="D64" s="327"/>
      <c r="E64" s="327"/>
      <c r="F64" s="327"/>
      <c r="G64" s="327"/>
      <c r="H64" s="327"/>
      <c r="I64" s="327"/>
      <c r="J64" s="327"/>
      <c r="K64" s="327"/>
      <c r="L64" s="327"/>
      <c r="M64" s="327"/>
      <c r="N64" s="327"/>
      <c r="O64" s="327"/>
      <c r="P64" s="327"/>
      <c r="Q64" s="327"/>
      <c r="R64" s="327"/>
    </row>
    <row r="65" spans="1:18" x14ac:dyDescent="0.35">
      <c r="A65" s="384" t="s">
        <v>468</v>
      </c>
      <c r="B65" s="327"/>
      <c r="C65" s="327"/>
      <c r="D65" s="327"/>
      <c r="E65" s="327"/>
      <c r="F65" s="327"/>
      <c r="G65" s="327"/>
      <c r="H65" s="327"/>
      <c r="I65" s="327"/>
      <c r="J65" s="327"/>
      <c r="K65" s="327"/>
      <c r="L65" s="327"/>
      <c r="M65" s="327"/>
      <c r="N65" s="327"/>
      <c r="O65" s="327"/>
      <c r="P65" s="327"/>
      <c r="Q65" s="327"/>
      <c r="R65" s="327"/>
    </row>
    <row r="66" spans="1:18" x14ac:dyDescent="0.35">
      <c r="A66" s="384" t="s">
        <v>469</v>
      </c>
      <c r="B66" s="327"/>
      <c r="C66" s="327"/>
      <c r="D66" s="327"/>
      <c r="E66" s="327"/>
      <c r="F66" s="327"/>
      <c r="G66" s="327"/>
      <c r="H66" s="327"/>
      <c r="I66" s="327"/>
      <c r="J66" s="327"/>
      <c r="K66" s="327"/>
      <c r="L66" s="327"/>
      <c r="M66" s="327"/>
      <c r="N66" s="327"/>
      <c r="O66" s="327"/>
      <c r="P66" s="327"/>
      <c r="Q66" s="327"/>
      <c r="R66" s="327"/>
    </row>
    <row r="67" spans="1:18" x14ac:dyDescent="0.35">
      <c r="A67" s="328"/>
      <c r="B67" s="327"/>
      <c r="C67" s="327"/>
      <c r="D67" s="327"/>
      <c r="E67" s="327"/>
      <c r="F67" s="327"/>
      <c r="G67" s="327"/>
      <c r="H67" s="327"/>
      <c r="I67" s="327"/>
      <c r="J67" s="327"/>
      <c r="K67" s="327"/>
      <c r="L67" s="327"/>
      <c r="M67" s="327"/>
      <c r="N67" s="327"/>
      <c r="O67" s="327"/>
      <c r="P67" s="327"/>
      <c r="Q67" s="327"/>
      <c r="R67" s="327"/>
    </row>
    <row r="68" spans="1:18" x14ac:dyDescent="0.35">
      <c r="A68" s="328"/>
      <c r="B68" s="327"/>
      <c r="C68" s="327"/>
      <c r="D68" s="327"/>
      <c r="E68" s="327"/>
      <c r="F68" s="327"/>
      <c r="G68" s="327"/>
      <c r="H68" s="327"/>
      <c r="I68" s="327"/>
      <c r="J68" s="327"/>
      <c r="K68" s="327"/>
      <c r="L68" s="327"/>
      <c r="M68" s="327"/>
      <c r="N68" s="327"/>
      <c r="O68" s="327"/>
      <c r="P68" s="327"/>
      <c r="Q68" s="327"/>
      <c r="R68" s="327"/>
    </row>
    <row r="69" spans="1:18" x14ac:dyDescent="0.35">
      <c r="A69" s="328"/>
      <c r="B69" s="327"/>
      <c r="C69" s="327"/>
      <c r="D69" s="327"/>
      <c r="E69" s="327"/>
      <c r="F69" s="327"/>
      <c r="G69" s="327"/>
      <c r="H69" s="327"/>
      <c r="I69" s="327"/>
      <c r="J69" s="327"/>
      <c r="K69" s="327"/>
      <c r="L69" s="327"/>
      <c r="M69" s="327"/>
      <c r="N69" s="327"/>
      <c r="O69" s="327"/>
      <c r="P69" s="327"/>
      <c r="Q69" s="327"/>
      <c r="R69" s="327"/>
    </row>
    <row r="70" spans="1:18" x14ac:dyDescent="0.35">
      <c r="A70" s="328"/>
      <c r="B70" s="327"/>
      <c r="C70" s="327"/>
      <c r="D70" s="327"/>
      <c r="E70" s="327"/>
      <c r="F70" s="327"/>
      <c r="G70" s="327"/>
      <c r="H70" s="327"/>
      <c r="I70" s="327"/>
      <c r="J70" s="327"/>
      <c r="K70" s="327"/>
      <c r="L70" s="327"/>
      <c r="M70" s="327"/>
      <c r="N70" s="327"/>
      <c r="O70" s="327"/>
      <c r="P70" s="327"/>
      <c r="Q70" s="327"/>
      <c r="R70" s="327"/>
    </row>
    <row r="71" spans="1:18" x14ac:dyDescent="0.35">
      <c r="A71" s="328"/>
      <c r="B71" s="327"/>
      <c r="C71" s="327"/>
      <c r="D71" s="327"/>
      <c r="E71" s="327"/>
      <c r="F71" s="327"/>
      <c r="G71" s="327"/>
      <c r="H71" s="327"/>
      <c r="I71" s="327"/>
      <c r="J71" s="327"/>
      <c r="K71" s="327"/>
      <c r="L71" s="327"/>
      <c r="M71" s="327"/>
      <c r="N71" s="327"/>
      <c r="O71" s="327"/>
      <c r="P71" s="327"/>
      <c r="Q71" s="327"/>
      <c r="R71" s="327"/>
    </row>
    <row r="72" spans="1:18" x14ac:dyDescent="0.35">
      <c r="A72" s="328"/>
      <c r="B72" s="327"/>
      <c r="C72" s="327"/>
      <c r="D72" s="327"/>
      <c r="E72" s="327"/>
      <c r="F72" s="327"/>
      <c r="G72" s="327"/>
      <c r="H72" s="327"/>
      <c r="I72" s="327"/>
      <c r="J72" s="327"/>
      <c r="K72" s="327"/>
      <c r="L72" s="327"/>
      <c r="M72" s="327"/>
      <c r="N72" s="327"/>
      <c r="O72" s="327"/>
      <c r="P72" s="327"/>
      <c r="Q72" s="327"/>
      <c r="R72" s="327"/>
    </row>
    <row r="73" spans="1:18" x14ac:dyDescent="0.35">
      <c r="A73" s="328"/>
      <c r="B73" s="327"/>
      <c r="C73" s="327"/>
      <c r="D73" s="327"/>
      <c r="E73" s="327"/>
      <c r="F73" s="327"/>
      <c r="G73" s="327"/>
      <c r="H73" s="327"/>
      <c r="I73" s="327"/>
      <c r="J73" s="327"/>
      <c r="K73" s="327"/>
      <c r="L73" s="327"/>
      <c r="M73" s="327"/>
      <c r="N73" s="327"/>
      <c r="O73" s="327"/>
      <c r="P73" s="327"/>
      <c r="Q73" s="327"/>
      <c r="R73" s="327"/>
    </row>
    <row r="74" spans="1:18" x14ac:dyDescent="0.35">
      <c r="A74" s="1"/>
    </row>
  </sheetData>
  <hyperlinks>
    <hyperlink ref="A19" location="'Tabela 12'!A1" display="Tabela 12 - Evolução da antiguidade média dos empregados afetos à atividade doméstica, por dimensão e origem / forma de representação legal, a 31 de dezembro (2014-2017)"/>
    <hyperlink ref="A20" location="'Tabela 13'!A1" display="Tabela 13 - Distribuição dos recursos humanos, por género, pelos regimes de horário adoptados na atividade doméstica, a 31 de dezembro de 2017"/>
    <hyperlink ref="A21" location="'Tabela 14'!A1" display="Tabela 14 - Caracterização dos empregados afetos à atividade doméstica, por dimensão e origem/forma de representação legal, a 31 de dezembro de 2017"/>
    <hyperlink ref="A22" location="'Tabela 15'!A1" display="Tabela 15 - Evolução do número de empregados afetos à atividade doméstica, a 31 de dezembro (2014 - 2017)"/>
    <hyperlink ref="A23" location="'Tabela 16'!A1" display="Tabela 16 - Evolução da formação nas instituições financeiras associadas (2014 - 2017)"/>
    <hyperlink ref="A24" location="'Tabela 17'!A1" display="Tabela 17 - Evolução da tipologia de participações, ações de formação e  número de empregados, a 31 de dezembro (2014-2017)"/>
    <hyperlink ref="A27" location="'Tabela 18'!A1" display="Tabela 18 - Evolução dos gastos com atividades de formação (2014-2017)"/>
    <hyperlink ref="A28" location="'Tabela 19'!A1" display="Tabela 19 - Evolução do número de balcões, a 31 de dezembro (2014-2017)"/>
    <hyperlink ref="A29" location="'Tabela 20'!A1" display="Tabela 20 - Evolução do número de balcões em Portugal, por dimensão, a 31 de dezembro (2014-2017)"/>
    <hyperlink ref="A30" location="'Tabela 21'!A1" display="Tabela 21 - Evolução do número de balcões em Portugal, por origem/forma de representação legal, a 31 de dezembro (2014-2017)"/>
    <hyperlink ref="A31" location="'Tabela 22'!A1" display="Tabela 22 - Evolução de promotores externos em Portugal, por tipologia, a 31 de dezembro (2014-2017)"/>
    <hyperlink ref="A32" location="'Tabela 23'!A1" display="Tabela 23 - Número de balcões por distrito, por dimensão origem/forma de representação legal, a 31 de dezembro de 2017"/>
    <hyperlink ref="A33" location="'Tabela 24'!A1" display="Tabela 24 - Evolução do número de balcões por distrito, a 31 de dezembro (2014-2017) "/>
    <hyperlink ref="A34" location="'Tabela 25'!A1" display="Tabela 25 - Evolução do número de habitantes por balcão, por distrito, a 31 de dezembro (2014-2017)"/>
    <hyperlink ref="A35" location="'Tabela 26'!A1" display="Tabela 26 - Evolução e distribuição geográfica do número de sucursais e escritórios de representação no exterior, a 31 de dezembro (2014-2017)"/>
    <hyperlink ref="A36" location="'Tabela 27'!A1" display="Tabela 27 - Evolução da representatividade das instituições financeiras associadas no total das sucursais e representações no exterior, por dimensão e origem/forma de representação legal, a 31 de dezembro (2014-2017)"/>
    <hyperlink ref="A37" location="'Tabela 28'!A1" display="Tabela 28 - Evolução  do número de ATMs das instituições financeiras associadas e da rede Multibanco, a 31 de dezembro (2014-2017)"/>
    <hyperlink ref="A38" location="'Tabela 29'!A1" display="Tabela 29 - Evolução  do número de utilizadores de homebanking, a 31 de dezembro (2014-2017)"/>
    <hyperlink ref="A42" location="'Tabela 31'!A1" display="Tabela 31 - Composição e evolução da estrutura do ativo agregado, a 31 de dezembro (2014-2017)"/>
    <hyperlink ref="A44" location="'Tabela 33'!A1" display="Tabela 33 - Composição e evolução do crédito bruto a clientes, por natureza, a 31 de dezembro (2016-2017)"/>
    <hyperlink ref="A45" location="'Tabela 34'!A1" display="Tabela 34 - Composição e evolução do crédito bruto a clientes, por destinatário, a 31 de dezembro (2016-2017)"/>
    <hyperlink ref="A48" location="'Tabela 37'!A1" display="Tabela 37 - Evolução do crédito vencido, a 31 de dezembro (2016-2017)"/>
    <hyperlink ref="A49" location="'Tabela 38'!A1" display="Tabela 38 - Evolução dos rácios de Non-Performing Loans e de Cobertura de NPLs, a 31 de dezembro (2016-2017)"/>
    <hyperlink ref="A50" location="'Tabela 39'!A1" display="Tabela 39 - Composição e evolução da carteira de investimentos financeiros, a 31 de dezembro (2016-2017)"/>
    <hyperlink ref="A51" location="'Tabela 40'!A1" display="Tabela 40 - Estrutura da carteira de títulos, por tipo de instrumento, a 31 de dezembro (2016-2017)"/>
    <hyperlink ref="A52" location="'Tabela 41'!A1" display="Tabela 41 - Estrutura dos investimentos finnaceiros, por tipo de carteira e instrumento, a 31 de dezembro (2016-2017)"/>
    <hyperlink ref="A53" location="'Tabela 42'!A1" display="Tabela 42 - Composição e evolução da estrutura de financiamento agregado, a 31 de dezembro (2014-2017)"/>
    <hyperlink ref="A55" location="'Tabela 44'!A1" display="Tabela 44 - Composição e evolução da rubrica de recursos de outras instituições de crédito, a 31 de dezembro (2016-2017)"/>
    <hyperlink ref="A61" location="'Tabela 46'!A1" display="Tabela 46 - Composição e evolução da rubrica de títulos de dívida emitidos e outros instrumentos de capital, a 31 de dezembro (2016-2017)"/>
    <hyperlink ref="A62" location="'Tabela 47'!A1" display="Tabela 47 - Composição e evolução do valor de balanço das responsabilidades representadas por títulos e dos passivos subordinados, a 31 de dezembro (2016-2017)"/>
    <hyperlink ref="A65" location="'Tabela 48'!A1" display="Tabela 48 - Composição e evolução da estrutura de capitais próprios, a 31 de dezembro (2014-2017)"/>
    <hyperlink ref="A66" location="'Tabela 49'!A1" display="Tabela 49 - Contas extrapatrimoniais agregadas, a 31 de dezembro de 2017"/>
    <hyperlink ref="A6" location="'Tabela 1'!A1" display="Tabela 1 - Representatividade dos Associados no sistema bancário português"/>
    <hyperlink ref="A7" location="'Tabela 2'!A1" display="Tabela 2 - Caracterização das instituições financeiras associadas"/>
    <hyperlink ref="A8" location="'Tabela 3'!A1" display="Tabela 3 - Evolução do ativo agregado face ao PIB nacional"/>
    <hyperlink ref="A12" location="'Tabela 5'!A1" display="Tabela 5 - Evolução do ativo agregado, por dimensão e origem/forma de representação legal, a 31 de dezembro (2014-2017)"/>
    <hyperlink ref="A13" location="'Tabela 6'!A1" display="Tabela 6 - Evolução do número de empregados, a 31 de dezembro (2014-2017)"/>
    <hyperlink ref="A14" location="'Tabela 7'!A1" display="Tabela 7 - Evolução do número de empregados afetos à atividade doméstica, por dimensão, a 31 dezembro (2014-2017)"/>
    <hyperlink ref="A15" location="'Tabela 8'!A1" display="Tabela 8 - Evolução do número de empregados afetos à atividade doméstica, por origem / forma de representação legal, a 31 dezembro (2014-2017)"/>
    <hyperlink ref="A16" location="'Tabela 9'!A1" display="Tabela 9 - Distribuição dos recursos humanos, por género e função, pela dimensão das instituições financeiras associadas, a 31 dezembro (2014-2017)"/>
    <hyperlink ref="A17" location="'Tabela 10'!A1" display="Tabela 10 - Distribuição dos recursos humanos, por género e função, pela origem / forma de representação legal das instituições financeiras associadas, a 31 dezembro (2014-2017)"/>
    <hyperlink ref="A18" location="'Tabela 11'!A1" display="Tabela 11 - Evolução da idade média dos empregados afetos à atividade doméstica, por dimensão e origem / forma de representação legal, a 31 de dezembro (2014-2017)"/>
    <hyperlink ref="A9" location="'Tabela 4'!A1" display="Tabela 4 - Contribuição das instituições financeiras associadas para a variação do ativo agregado, por dimensão e origem/forma de representação legal (2015-2017)"/>
    <hyperlink ref="A54" location="'Tabela 43'!A1" display="Tabela 43 - Composição e evolução da rubrica de recursos de Bancos Centrais, a 31 de dezembro (2014-2017)"/>
    <hyperlink ref="A58" location="'Tabela 45'!A1" display="Tabela 45 - Composição e evolução da rubrica de recursos de clientes e outros empréstimos, a 31 de dezembro (2016-2017)"/>
    <hyperlink ref="A41" location="'Tabela 30'!A1" display="Tabela 30 - Evolução do número de contas bancárias ativas, cartões de crédito e débito ativos e POS, a 31 de dezembro (2014-2017)"/>
    <hyperlink ref="A46" location="'Tabela 35'!A1" display="Tabela 35 - Composição e evolução dos empréstimos por destinatário, a 31 de dezembro (2014-2017)"/>
    <hyperlink ref="A47" location="'Tabela 36'!A1" display="Tabela 36 - Composição e evolução do crédito titularizado não desreconhecido, por destinatário, a 31 de dezembro (2014-2017)"/>
    <hyperlink ref="A43:B43" r:id="rId1" display="Tabela 32 - Composição dos empréstimos a clientes e imparidades, por contraparte, a 31 de dezembro de 2018"/>
    <hyperlink ref="A43" location="'Tabela 32'!A1" display="Tabela 32 - Composição dos empréstimos a clientes e imparidades, por contraparte, a 31 de dezembro de 2018"/>
  </hyperlinks>
  <pageMargins left="0.23622047244094491" right="0.19685039370078741" top="0.39370078740157483" bottom="0.31496062992125984" header="0.31496062992125984" footer="0.23622047244094491"/>
  <pageSetup paperSize="9" scale="65"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6"/>
  <sheetViews>
    <sheetView showGridLines="0" workbookViewId="0">
      <selection activeCell="A3" sqref="A3"/>
    </sheetView>
  </sheetViews>
  <sheetFormatPr defaultColWidth="9.1796875" defaultRowHeight="14.5" x14ac:dyDescent="0.35"/>
  <cols>
    <col min="1" max="1" width="31" style="33" customWidth="1"/>
    <col min="2" max="5" width="10.7265625" style="33" customWidth="1"/>
    <col min="6" max="16384" width="9.1796875" style="33"/>
  </cols>
  <sheetData>
    <row r="2" spans="1:9" x14ac:dyDescent="0.35">
      <c r="A2" s="475" t="s">
        <v>485</v>
      </c>
      <c r="B2" s="475"/>
      <c r="C2" s="475"/>
      <c r="D2" s="475"/>
      <c r="E2" s="475"/>
      <c r="F2" s="475"/>
      <c r="G2" s="475"/>
      <c r="H2" s="475"/>
      <c r="I2" s="475"/>
    </row>
    <row r="4" spans="1:9" x14ac:dyDescent="0.35">
      <c r="A4" s="191"/>
      <c r="B4" s="480">
        <v>2015</v>
      </c>
      <c r="C4" s="481"/>
      <c r="D4" s="480">
        <v>2016</v>
      </c>
      <c r="E4" s="481"/>
      <c r="F4" s="480">
        <v>2017</v>
      </c>
      <c r="G4" s="481"/>
      <c r="H4" s="482">
        <v>2018</v>
      </c>
      <c r="I4" s="483"/>
    </row>
    <row r="5" spans="1:9" x14ac:dyDescent="0.35">
      <c r="A5" s="192" t="s">
        <v>483</v>
      </c>
      <c r="B5" s="212"/>
      <c r="C5" s="213"/>
      <c r="D5" s="212"/>
      <c r="E5" s="213"/>
      <c r="F5" s="212"/>
      <c r="G5" s="213"/>
      <c r="H5" s="212"/>
      <c r="I5" s="214"/>
    </row>
    <row r="6" spans="1:9" x14ac:dyDescent="0.35">
      <c r="A6" s="197" t="s">
        <v>6</v>
      </c>
      <c r="B6" s="215">
        <v>47116</v>
      </c>
      <c r="C6" s="216"/>
      <c r="D6" s="215">
        <v>45619</v>
      </c>
      <c r="E6" s="216"/>
      <c r="F6" s="215">
        <v>44965</v>
      </c>
      <c r="G6" s="216"/>
      <c r="H6" s="215">
        <v>45086</v>
      </c>
      <c r="I6" s="217"/>
    </row>
    <row r="7" spans="1:9" x14ac:dyDescent="0.35">
      <c r="A7" s="192" t="s">
        <v>52</v>
      </c>
      <c r="B7" s="218"/>
      <c r="C7" s="213"/>
      <c r="D7" s="218"/>
      <c r="E7" s="213"/>
      <c r="F7" s="218"/>
      <c r="G7" s="213"/>
      <c r="H7" s="218"/>
      <c r="I7" s="214"/>
    </row>
    <row r="8" spans="1:9" x14ac:dyDescent="0.35">
      <c r="A8" s="197" t="s">
        <v>50</v>
      </c>
      <c r="B8" s="215">
        <v>24381</v>
      </c>
      <c r="C8" s="216">
        <v>0.51746752695474996</v>
      </c>
      <c r="D8" s="215">
        <v>23262</v>
      </c>
      <c r="E8" s="216">
        <v>0.50991911265043077</v>
      </c>
      <c r="F8" s="215">
        <v>22753</v>
      </c>
      <c r="G8" s="216">
        <v>0.50601579005893471</v>
      </c>
      <c r="H8" s="215">
        <v>22685</v>
      </c>
      <c r="I8" s="217">
        <v>0.50314953644146743</v>
      </c>
    </row>
    <row r="9" spans="1:9" x14ac:dyDescent="0.35">
      <c r="A9" s="197" t="s">
        <v>51</v>
      </c>
      <c r="B9" s="215">
        <v>22735</v>
      </c>
      <c r="C9" s="216">
        <v>0.48253247304525004</v>
      </c>
      <c r="D9" s="215">
        <v>22357</v>
      </c>
      <c r="E9" s="216">
        <v>0.49008088734956928</v>
      </c>
      <c r="F9" s="215">
        <v>22212</v>
      </c>
      <c r="G9" s="216">
        <v>0.49398420994106529</v>
      </c>
      <c r="H9" s="215">
        <v>22401</v>
      </c>
      <c r="I9" s="217">
        <v>0.49685046355853257</v>
      </c>
    </row>
    <row r="10" spans="1:9" x14ac:dyDescent="0.35">
      <c r="A10" s="192" t="s">
        <v>53</v>
      </c>
      <c r="B10" s="218"/>
      <c r="C10" s="213"/>
      <c r="D10" s="218"/>
      <c r="E10" s="213"/>
      <c r="F10" s="218"/>
      <c r="G10" s="213"/>
      <c r="H10" s="218"/>
      <c r="I10" s="214"/>
    </row>
    <row r="11" spans="1:9" x14ac:dyDescent="0.35">
      <c r="A11" s="197" t="s">
        <v>85</v>
      </c>
      <c r="B11" s="215">
        <v>2076</v>
      </c>
      <c r="C11" s="216">
        <v>4.4061465319636645E-2</v>
      </c>
      <c r="D11" s="215">
        <v>2158</v>
      </c>
      <c r="E11" s="216">
        <v>4.7304851048905062E-2</v>
      </c>
      <c r="F11" s="215">
        <v>2662</v>
      </c>
      <c r="G11" s="216">
        <v>5.9201601245413099E-2</v>
      </c>
      <c r="H11" s="215">
        <v>3076</v>
      </c>
      <c r="I11" s="217">
        <v>6.9225169675730822E-2</v>
      </c>
    </row>
    <row r="12" spans="1:9" x14ac:dyDescent="0.35">
      <c r="A12" s="197" t="s">
        <v>55</v>
      </c>
      <c r="B12" s="215">
        <v>24115</v>
      </c>
      <c r="C12" s="216">
        <v>0.51182188640801429</v>
      </c>
      <c r="D12" s="215">
        <v>22750</v>
      </c>
      <c r="E12" s="216">
        <v>0.49869571888905939</v>
      </c>
      <c r="F12" s="215">
        <v>21067</v>
      </c>
      <c r="G12" s="216">
        <v>0.4685199599688647</v>
      </c>
      <c r="H12" s="215">
        <v>19860</v>
      </c>
      <c r="I12" s="219">
        <v>0.44049150512354168</v>
      </c>
    </row>
    <row r="13" spans="1:9" x14ac:dyDescent="0.35">
      <c r="A13" s="197" t="s">
        <v>56</v>
      </c>
      <c r="B13" s="215">
        <v>20925</v>
      </c>
      <c r="C13" s="220">
        <v>0.44411664827234909</v>
      </c>
      <c r="D13" s="215">
        <v>20711</v>
      </c>
      <c r="E13" s="216">
        <v>0.45399943006203558</v>
      </c>
      <c r="F13" s="215">
        <v>21236</v>
      </c>
      <c r="G13" s="216">
        <v>0.47227843878572223</v>
      </c>
      <c r="H13" s="215">
        <v>22150</v>
      </c>
      <c r="I13" s="217">
        <v>0.49128332520072748</v>
      </c>
    </row>
    <row r="14" spans="1:9" x14ac:dyDescent="0.35">
      <c r="A14" s="192" t="s">
        <v>57</v>
      </c>
      <c r="B14" s="218"/>
      <c r="C14" s="213"/>
      <c r="D14" s="218"/>
      <c r="E14" s="213"/>
      <c r="F14" s="218"/>
      <c r="G14" s="213"/>
      <c r="H14" s="218"/>
      <c r="I14" s="214"/>
    </row>
    <row r="15" spans="1:9" x14ac:dyDescent="0.35">
      <c r="A15" s="197" t="s">
        <v>58</v>
      </c>
      <c r="B15" s="215">
        <v>994</v>
      </c>
      <c r="C15" s="216">
        <v>2.1096867306222938E-2</v>
      </c>
      <c r="D15" s="215">
        <v>1499</v>
      </c>
      <c r="E15" s="216">
        <v>3.2859115719327474E-2</v>
      </c>
      <c r="F15" s="215">
        <v>2674</v>
      </c>
      <c r="G15" s="216">
        <v>5.9468475480929615E-2</v>
      </c>
      <c r="H15" s="215">
        <v>2638</v>
      </c>
      <c r="I15" s="217">
        <v>5.851040234219048E-2</v>
      </c>
    </row>
    <row r="16" spans="1:9" x14ac:dyDescent="0.35">
      <c r="A16" s="197" t="s">
        <v>59</v>
      </c>
      <c r="B16" s="215">
        <v>3438</v>
      </c>
      <c r="C16" s="216">
        <v>7.2968842855930041E-2</v>
      </c>
      <c r="D16" s="215">
        <v>2752</v>
      </c>
      <c r="E16" s="216">
        <v>6.0325741467371054E-2</v>
      </c>
      <c r="F16" s="215">
        <v>2501</v>
      </c>
      <c r="G16" s="216">
        <v>5.5621038585566551E-2</v>
      </c>
      <c r="H16" s="215">
        <v>4076</v>
      </c>
      <c r="I16" s="217">
        <v>9.0405003770571798E-2</v>
      </c>
    </row>
    <row r="17" spans="1:11" x14ac:dyDescent="0.35">
      <c r="A17" s="204" t="s">
        <v>60</v>
      </c>
      <c r="B17" s="215">
        <v>9431</v>
      </c>
      <c r="C17" s="216">
        <v>0.20016554885813737</v>
      </c>
      <c r="D17" s="215">
        <v>8197</v>
      </c>
      <c r="E17" s="220">
        <v>0.17968390363664263</v>
      </c>
      <c r="F17" s="215">
        <v>6881</v>
      </c>
      <c r="G17" s="216">
        <v>0.15303013454909373</v>
      </c>
      <c r="H17" s="215">
        <v>4473</v>
      </c>
      <c r="I17" s="217">
        <v>9.9210397906223657E-2</v>
      </c>
    </row>
    <row r="18" spans="1:11" x14ac:dyDescent="0.35">
      <c r="A18" s="204" t="s">
        <v>61</v>
      </c>
      <c r="B18" s="215">
        <v>7350</v>
      </c>
      <c r="C18" s="216">
        <v>0.15599796247559217</v>
      </c>
      <c r="D18" s="215">
        <v>6943</v>
      </c>
      <c r="E18" s="216">
        <v>0.15219535719765886</v>
      </c>
      <c r="F18" s="215">
        <v>6493</v>
      </c>
      <c r="G18" s="216">
        <v>0.14440120093405984</v>
      </c>
      <c r="H18" s="215">
        <v>7445</v>
      </c>
      <c r="I18" s="217">
        <v>0.16512886483609102</v>
      </c>
    </row>
    <row r="19" spans="1:11" x14ac:dyDescent="0.35">
      <c r="A19" s="204" t="s">
        <v>62</v>
      </c>
      <c r="B19" s="215">
        <v>25903</v>
      </c>
      <c r="C19" s="220">
        <v>0.54977077850411749</v>
      </c>
      <c r="D19" s="215">
        <v>26228</v>
      </c>
      <c r="E19" s="216">
        <v>0.57493588197900003</v>
      </c>
      <c r="F19" s="215">
        <v>26416</v>
      </c>
      <c r="G19" s="220">
        <v>0.58847915045035026</v>
      </c>
      <c r="H19" s="215">
        <v>26454</v>
      </c>
      <c r="I19" s="217">
        <v>0.586745331144923</v>
      </c>
    </row>
    <row r="20" spans="1:11" x14ac:dyDescent="0.35">
      <c r="A20" s="192" t="s">
        <v>63</v>
      </c>
      <c r="B20" s="218"/>
      <c r="C20" s="213"/>
      <c r="D20" s="218"/>
      <c r="E20" s="213"/>
      <c r="F20" s="218"/>
      <c r="G20" s="213"/>
      <c r="H20" s="218"/>
      <c r="I20" s="214"/>
    </row>
    <row r="21" spans="1:11" x14ac:dyDescent="0.35">
      <c r="A21" s="204" t="s">
        <v>64</v>
      </c>
      <c r="B21" s="215">
        <v>46144</v>
      </c>
      <c r="C21" s="220">
        <v>0.9793700653705748</v>
      </c>
      <c r="D21" s="221">
        <v>44846</v>
      </c>
      <c r="E21" s="220">
        <v>0.98305530590324208</v>
      </c>
      <c r="F21" s="221">
        <v>44189</v>
      </c>
      <c r="G21" s="220">
        <v>0.98274213276993216</v>
      </c>
      <c r="H21" s="221">
        <v>44191</v>
      </c>
      <c r="I21" s="219">
        <v>0.9801490484851173</v>
      </c>
      <c r="K21" s="398"/>
    </row>
    <row r="22" spans="1:11" x14ac:dyDescent="0.35">
      <c r="A22" s="204" t="s">
        <v>65</v>
      </c>
      <c r="B22" s="215">
        <v>972</v>
      </c>
      <c r="C22" s="220">
        <v>2.0629934629425247E-2</v>
      </c>
      <c r="D22" s="221">
        <v>773</v>
      </c>
      <c r="E22" s="220">
        <v>1.6944694096757931E-2</v>
      </c>
      <c r="F22" s="221">
        <v>776</v>
      </c>
      <c r="G22" s="220">
        <v>1.7257867230067829E-2</v>
      </c>
      <c r="H22" s="221">
        <v>895</v>
      </c>
      <c r="I22" s="219">
        <v>1.985095151488267E-2</v>
      </c>
    </row>
    <row r="23" spans="1:11" x14ac:dyDescent="0.35">
      <c r="A23" s="192" t="s">
        <v>66</v>
      </c>
      <c r="B23" s="218"/>
      <c r="C23" s="213"/>
      <c r="D23" s="218"/>
      <c r="E23" s="213"/>
      <c r="F23" s="218"/>
      <c r="G23" s="213"/>
      <c r="H23" s="218"/>
      <c r="I23" s="214"/>
    </row>
    <row r="24" spans="1:11" x14ac:dyDescent="0.35">
      <c r="A24" s="204" t="s">
        <v>67</v>
      </c>
      <c r="B24" s="215">
        <v>2775</v>
      </c>
      <c r="C24" s="216">
        <v>5.8897189914254182E-2</v>
      </c>
      <c r="D24" s="215">
        <v>2529</v>
      </c>
      <c r="E24" s="216">
        <v>5.5437427387711263E-2</v>
      </c>
      <c r="F24" s="215">
        <v>2207</v>
      </c>
      <c r="G24" s="216">
        <v>4.9082619815411989E-2</v>
      </c>
      <c r="H24" s="215">
        <v>1874</v>
      </c>
      <c r="I24" s="219">
        <v>4.156500909373198E-2</v>
      </c>
    </row>
    <row r="25" spans="1:11" x14ac:dyDescent="0.35">
      <c r="A25" s="197" t="s">
        <v>68</v>
      </c>
      <c r="B25" s="215">
        <v>17824</v>
      </c>
      <c r="C25" s="220">
        <v>0.37830036505645642</v>
      </c>
      <c r="D25" s="215">
        <v>16244</v>
      </c>
      <c r="E25" s="216">
        <v>0.35607970363225849</v>
      </c>
      <c r="F25" s="215">
        <v>15538</v>
      </c>
      <c r="G25" s="216">
        <v>0.34555765595463139</v>
      </c>
      <c r="H25" s="215">
        <v>15071</v>
      </c>
      <c r="I25" s="217">
        <v>0.33427227964334827</v>
      </c>
    </row>
    <row r="26" spans="1:11" x14ac:dyDescent="0.35">
      <c r="A26" s="197" t="s">
        <v>69</v>
      </c>
      <c r="B26" s="215">
        <v>26517</v>
      </c>
      <c r="C26" s="216">
        <v>0.56280244502928944</v>
      </c>
      <c r="D26" s="215">
        <v>26846</v>
      </c>
      <c r="E26" s="216">
        <v>0.58948286898003022</v>
      </c>
      <c r="F26" s="215">
        <v>27220</v>
      </c>
      <c r="G26" s="216">
        <v>0.60535972422995665</v>
      </c>
      <c r="H26" s="215">
        <v>28141</v>
      </c>
      <c r="I26" s="217">
        <v>0.62416271126291978</v>
      </c>
    </row>
    <row r="27" spans="1:11" x14ac:dyDescent="0.35">
      <c r="A27" s="192" t="s">
        <v>70</v>
      </c>
      <c r="B27" s="218"/>
      <c r="C27" s="213"/>
      <c r="D27" s="218"/>
      <c r="E27" s="213"/>
      <c r="F27" s="218"/>
      <c r="G27" s="213"/>
      <c r="H27" s="218"/>
      <c r="I27" s="214"/>
    </row>
    <row r="28" spans="1:11" x14ac:dyDescent="0.35">
      <c r="A28" s="204" t="s">
        <v>37</v>
      </c>
      <c r="B28" s="215">
        <v>11621</v>
      </c>
      <c r="C28" s="220">
        <v>0.24664657441208931</v>
      </c>
      <c r="D28" s="221">
        <v>11695</v>
      </c>
      <c r="E28" s="220">
        <v>0.25636248054538679</v>
      </c>
      <c r="F28" s="221">
        <v>12626</v>
      </c>
      <c r="G28" s="220">
        <v>0.28079617480262425</v>
      </c>
      <c r="H28" s="221">
        <v>11734</v>
      </c>
      <c r="I28" s="219">
        <v>0.26025817326886397</v>
      </c>
    </row>
    <row r="29" spans="1:11" x14ac:dyDescent="0.35">
      <c r="A29" s="204" t="s">
        <v>38</v>
      </c>
      <c r="B29" s="215">
        <v>20981</v>
      </c>
      <c r="C29" s="220">
        <v>0.44530520417692504</v>
      </c>
      <c r="D29" s="221">
        <v>22407</v>
      </c>
      <c r="E29" s="220">
        <v>0.49217692189657819</v>
      </c>
      <c r="F29" s="221">
        <v>21361</v>
      </c>
      <c r="G29" s="220">
        <v>0.47505837873901924</v>
      </c>
      <c r="H29" s="221">
        <v>23060</v>
      </c>
      <c r="I29" s="219">
        <v>0.5124669742270328</v>
      </c>
    </row>
    <row r="30" spans="1:11" x14ac:dyDescent="0.35">
      <c r="A30" s="204" t="s">
        <v>39</v>
      </c>
      <c r="B30" s="215">
        <v>14006</v>
      </c>
      <c r="C30" s="220">
        <v>0.29726632141947534</v>
      </c>
      <c r="D30" s="221">
        <v>11086</v>
      </c>
      <c r="E30" s="220">
        <v>0.24301277976281813</v>
      </c>
      <c r="F30" s="221">
        <v>10578</v>
      </c>
      <c r="G30" s="220">
        <v>0.23524963860780607</v>
      </c>
      <c r="H30" s="221">
        <v>9957</v>
      </c>
      <c r="I30" s="219">
        <v>0.22084460808233156</v>
      </c>
    </row>
    <row r="31" spans="1:11" x14ac:dyDescent="0.35">
      <c r="A31" s="204" t="s">
        <v>40</v>
      </c>
      <c r="B31" s="215">
        <v>508</v>
      </c>
      <c r="C31" s="220">
        <v>1.0781899991510314E-2</v>
      </c>
      <c r="D31" s="221">
        <v>431</v>
      </c>
      <c r="E31" s="220">
        <v>9.4478177952169052E-3</v>
      </c>
      <c r="F31" s="221">
        <v>400</v>
      </c>
      <c r="G31" s="220">
        <v>8.8958078505504273E-3</v>
      </c>
      <c r="H31" s="221">
        <v>335</v>
      </c>
      <c r="I31" s="219">
        <v>7.4302444217717251E-3</v>
      </c>
    </row>
    <row r="32" spans="1:11" x14ac:dyDescent="0.35">
      <c r="A32" s="192" t="s">
        <v>71</v>
      </c>
      <c r="B32" s="218"/>
      <c r="C32" s="213"/>
      <c r="D32" s="218"/>
      <c r="E32" s="213"/>
      <c r="F32" s="218"/>
      <c r="G32" s="213"/>
      <c r="H32" s="218"/>
      <c r="I32" s="214"/>
    </row>
    <row r="33" spans="1:9" x14ac:dyDescent="0.35">
      <c r="A33" s="204" t="s">
        <v>72</v>
      </c>
      <c r="B33" s="215">
        <v>30834</v>
      </c>
      <c r="C33" s="216">
        <v>0.65442737074454538</v>
      </c>
      <c r="D33" s="215">
        <v>29428</v>
      </c>
      <c r="E33" s="216">
        <v>0.64508209298757102</v>
      </c>
      <c r="F33" s="215">
        <v>27534</v>
      </c>
      <c r="G33" s="216">
        <v>0.61234293339263868</v>
      </c>
      <c r="H33" s="215">
        <v>26462</v>
      </c>
      <c r="I33" s="217">
        <v>0.58692276981768177</v>
      </c>
    </row>
    <row r="34" spans="1:9" x14ac:dyDescent="0.35">
      <c r="A34" s="208" t="s">
        <v>73</v>
      </c>
      <c r="B34" s="222">
        <v>16282</v>
      </c>
      <c r="C34" s="223">
        <v>0.34557262925545462</v>
      </c>
      <c r="D34" s="222">
        <v>16191</v>
      </c>
      <c r="E34" s="223">
        <v>0.35491790701242903</v>
      </c>
      <c r="F34" s="222">
        <v>17431</v>
      </c>
      <c r="G34" s="223">
        <v>0.38765706660736127</v>
      </c>
      <c r="H34" s="222">
        <v>18624</v>
      </c>
      <c r="I34" s="224">
        <v>0.41307723018231823</v>
      </c>
    </row>
    <row r="35" spans="1:9" x14ac:dyDescent="0.35">
      <c r="A35" s="24" t="s">
        <v>17</v>
      </c>
    </row>
    <row r="36" spans="1:9" x14ac:dyDescent="0.35">
      <c r="A36" s="469" t="s">
        <v>470</v>
      </c>
      <c r="B36" s="469"/>
      <c r="C36" s="469"/>
      <c r="D36" s="469"/>
      <c r="E36" s="469"/>
    </row>
  </sheetData>
  <mergeCells count="6">
    <mergeCell ref="A2:I2"/>
    <mergeCell ref="A36:E36"/>
    <mergeCell ref="B4:C4"/>
    <mergeCell ref="D4:E4"/>
    <mergeCell ref="F4:G4"/>
    <mergeCell ref="H4:I4"/>
  </mergeCells>
  <hyperlinks>
    <hyperlink ref="A2:I2" location="Índice!A1" display="Tabela 14 -Evolução do número de empregados afetos à atividade doméstica, a 31 de dezembro (2014 - 2017)"/>
  </hyperlinks>
  <pageMargins left="0.70866141732283472" right="0.70866141732283472" top="0.74803149606299213" bottom="0.74803149606299213" header="0.31496062992125984" footer="0.31496062992125984"/>
  <pageSetup paperSize="9" scale="95"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pageSetUpPr fitToPage="1"/>
  </sheetPr>
  <dimension ref="A2:M23"/>
  <sheetViews>
    <sheetView showGridLines="0" workbookViewId="0">
      <selection activeCell="A3" sqref="A3"/>
    </sheetView>
  </sheetViews>
  <sheetFormatPr defaultColWidth="9.1796875" defaultRowHeight="14.5" x14ac:dyDescent="0.35"/>
  <cols>
    <col min="1" max="1" width="15" style="33" customWidth="1"/>
    <col min="2" max="10" width="10.7265625" style="33" customWidth="1"/>
    <col min="11" max="16384" width="9.1796875" style="33"/>
  </cols>
  <sheetData>
    <row r="2" spans="1:13" x14ac:dyDescent="0.35">
      <c r="A2" s="475" t="s">
        <v>432</v>
      </c>
      <c r="B2" s="475"/>
      <c r="C2" s="475"/>
      <c r="D2" s="475"/>
      <c r="E2" s="475"/>
      <c r="F2" s="475"/>
      <c r="G2" s="475"/>
      <c r="H2" s="475"/>
      <c r="I2" s="475"/>
      <c r="J2" s="475"/>
      <c r="K2" s="475"/>
      <c r="L2" s="475"/>
      <c r="M2" s="475"/>
    </row>
    <row r="4" spans="1:13" ht="15.75" customHeight="1" x14ac:dyDescent="0.35">
      <c r="A4" s="487"/>
      <c r="B4" s="484">
        <v>2015</v>
      </c>
      <c r="C4" s="484"/>
      <c r="D4" s="484"/>
      <c r="E4" s="484">
        <v>2016</v>
      </c>
      <c r="F4" s="484"/>
      <c r="G4" s="484"/>
      <c r="H4" s="484">
        <f>+E4+1</f>
        <v>2017</v>
      </c>
      <c r="I4" s="484"/>
      <c r="J4" s="484"/>
      <c r="K4" s="484">
        <f>+H4+1</f>
        <v>2018</v>
      </c>
      <c r="L4" s="484"/>
      <c r="M4" s="485"/>
    </row>
    <row r="5" spans="1:13" ht="16.5" x14ac:dyDescent="0.35">
      <c r="A5" s="488"/>
      <c r="B5" s="120" t="s">
        <v>41</v>
      </c>
      <c r="C5" s="120" t="s">
        <v>42</v>
      </c>
      <c r="D5" s="120" t="s">
        <v>43</v>
      </c>
      <c r="E5" s="120" t="s">
        <v>41</v>
      </c>
      <c r="F5" s="120" t="s">
        <v>42</v>
      </c>
      <c r="G5" s="120" t="s">
        <v>43</v>
      </c>
      <c r="H5" s="120" t="s">
        <v>41</v>
      </c>
      <c r="I5" s="120" t="s">
        <v>42</v>
      </c>
      <c r="J5" s="120" t="s">
        <v>43</v>
      </c>
      <c r="K5" s="120" t="s">
        <v>41</v>
      </c>
      <c r="L5" s="120" t="s">
        <v>42</v>
      </c>
      <c r="M5" s="121" t="s">
        <v>43</v>
      </c>
    </row>
    <row r="6" spans="1:13" ht="29.25" customHeight="1" x14ac:dyDescent="0.35">
      <c r="A6" s="122" t="s">
        <v>34</v>
      </c>
      <c r="B6" s="123"/>
      <c r="C6" s="123"/>
      <c r="D6" s="123"/>
      <c r="E6" s="123"/>
      <c r="F6" s="123"/>
      <c r="G6" s="123"/>
      <c r="H6" s="123"/>
      <c r="I6" s="123"/>
      <c r="J6" s="123"/>
      <c r="K6" s="123"/>
      <c r="L6" s="123"/>
      <c r="M6" s="124"/>
    </row>
    <row r="7" spans="1:13" x14ac:dyDescent="0.35">
      <c r="A7" s="125" t="s">
        <v>37</v>
      </c>
      <c r="B7" s="126">
        <v>0.65700000000000003</v>
      </c>
      <c r="C7" s="126">
        <v>0.34300000000000003</v>
      </c>
      <c r="D7" s="127">
        <v>31.4</v>
      </c>
      <c r="E7" s="126">
        <v>0.64200000000000002</v>
      </c>
      <c r="F7" s="126">
        <v>0.35799999999999998</v>
      </c>
      <c r="G7" s="127">
        <v>28.400000000000002</v>
      </c>
      <c r="H7" s="126">
        <v>0.62</v>
      </c>
      <c r="I7" s="126">
        <v>0.38</v>
      </c>
      <c r="J7" s="127">
        <v>24</v>
      </c>
      <c r="K7" s="128">
        <v>0.60799999999999998</v>
      </c>
      <c r="L7" s="126">
        <v>0.39200000000000002</v>
      </c>
      <c r="M7" s="129">
        <v>21.599999999999998</v>
      </c>
    </row>
    <row r="8" spans="1:13" x14ac:dyDescent="0.35">
      <c r="A8" s="125" t="s">
        <v>38</v>
      </c>
      <c r="B8" s="126">
        <v>0.47699999999999998</v>
      </c>
      <c r="C8" s="126">
        <v>0.52300000000000002</v>
      </c>
      <c r="D8" s="127">
        <v>-4.6000000000000041</v>
      </c>
      <c r="E8" s="126">
        <v>0.47199999999999998</v>
      </c>
      <c r="F8" s="126">
        <v>0.52800000000000002</v>
      </c>
      <c r="G8" s="127">
        <v>-5.600000000000005</v>
      </c>
      <c r="H8" s="126">
        <v>0.47299999999999998</v>
      </c>
      <c r="I8" s="126">
        <v>0.52700000000000002</v>
      </c>
      <c r="J8" s="127">
        <v>-5.4000000000000048</v>
      </c>
      <c r="K8" s="128">
        <v>0.48399999999999999</v>
      </c>
      <c r="L8" s="126">
        <v>0.51600000000000001</v>
      </c>
      <c r="M8" s="129">
        <v>-3.2000000000000028</v>
      </c>
    </row>
    <row r="9" spans="1:13" x14ac:dyDescent="0.35">
      <c r="A9" s="125" t="s">
        <v>39</v>
      </c>
      <c r="B9" s="126">
        <v>0.42799999999999999</v>
      </c>
      <c r="C9" s="126">
        <v>0.57199999999999995</v>
      </c>
      <c r="D9" s="127">
        <v>-14.399999999999997</v>
      </c>
      <c r="E9" s="126">
        <v>0.40400000000000003</v>
      </c>
      <c r="F9" s="126">
        <v>0.59599999999999997</v>
      </c>
      <c r="G9" s="127">
        <v>-19.199999999999996</v>
      </c>
      <c r="H9" s="126">
        <v>0.40200000000000002</v>
      </c>
      <c r="I9" s="126">
        <v>0.59799999999999998</v>
      </c>
      <c r="J9" s="127">
        <v>-19.599999999999994</v>
      </c>
      <c r="K9" s="128">
        <v>0.38800000000000001</v>
      </c>
      <c r="L9" s="126">
        <v>0.61199999999999999</v>
      </c>
      <c r="M9" s="129">
        <v>-22.4</v>
      </c>
    </row>
    <row r="10" spans="1:13" x14ac:dyDescent="0.35">
      <c r="A10" s="125" t="s">
        <v>40</v>
      </c>
      <c r="B10" s="126">
        <v>0.38700000000000001</v>
      </c>
      <c r="C10" s="126">
        <v>0.61299999999999999</v>
      </c>
      <c r="D10" s="127">
        <v>-22.599999999999998</v>
      </c>
      <c r="E10" s="126">
        <v>0.38400000000000001</v>
      </c>
      <c r="F10" s="126">
        <v>0.61599999999999999</v>
      </c>
      <c r="G10" s="127">
        <v>-23.2</v>
      </c>
      <c r="H10" s="126">
        <v>0.42699999999999999</v>
      </c>
      <c r="I10" s="126">
        <v>0.57299999999999995</v>
      </c>
      <c r="J10" s="127">
        <v>-14.599999999999996</v>
      </c>
      <c r="K10" s="128">
        <v>0.48199999999999998</v>
      </c>
      <c r="L10" s="126">
        <v>0.51800000000000002</v>
      </c>
      <c r="M10" s="129">
        <v>-3.6000000000000032</v>
      </c>
    </row>
    <row r="11" spans="1:13" ht="29.25" customHeight="1" x14ac:dyDescent="0.35">
      <c r="A11" s="122" t="s">
        <v>35</v>
      </c>
      <c r="B11" s="130"/>
      <c r="C11" s="130"/>
      <c r="D11" s="131"/>
      <c r="E11" s="130"/>
      <c r="F11" s="130"/>
      <c r="G11" s="131"/>
      <c r="H11" s="130"/>
      <c r="I11" s="130"/>
      <c r="J11" s="131"/>
      <c r="K11" s="130"/>
      <c r="L11" s="130"/>
      <c r="M11" s="132"/>
    </row>
    <row r="12" spans="1:13" x14ac:dyDescent="0.35">
      <c r="A12" s="125" t="s">
        <v>37</v>
      </c>
      <c r="B12" s="126">
        <v>0.747</v>
      </c>
      <c r="C12" s="126">
        <v>0.253</v>
      </c>
      <c r="D12" s="127">
        <v>49.4</v>
      </c>
      <c r="E12" s="126">
        <v>0.73299999999999998</v>
      </c>
      <c r="F12" s="126">
        <v>0.26700000000000002</v>
      </c>
      <c r="G12" s="127">
        <v>46.599999999999994</v>
      </c>
      <c r="H12" s="126">
        <v>0.71399999999999997</v>
      </c>
      <c r="I12" s="126">
        <v>0.28599999999999998</v>
      </c>
      <c r="J12" s="127">
        <v>42.8</v>
      </c>
      <c r="K12" s="128">
        <v>0.70099999999999996</v>
      </c>
      <c r="L12" s="126">
        <v>0.29899999999999999</v>
      </c>
      <c r="M12" s="129">
        <v>40.199999999999996</v>
      </c>
    </row>
    <row r="13" spans="1:13" x14ac:dyDescent="0.35">
      <c r="A13" s="125" t="s">
        <v>38</v>
      </c>
      <c r="B13" s="126">
        <v>0.58099999999999996</v>
      </c>
      <c r="C13" s="126">
        <v>0.41899999999999998</v>
      </c>
      <c r="D13" s="127">
        <v>16.2</v>
      </c>
      <c r="E13" s="126">
        <v>0.56100000000000005</v>
      </c>
      <c r="F13" s="126">
        <v>0.439</v>
      </c>
      <c r="G13" s="127">
        <v>12.200000000000005</v>
      </c>
      <c r="H13" s="126">
        <v>0.52800000000000002</v>
      </c>
      <c r="I13" s="126">
        <v>0.47199999999999998</v>
      </c>
      <c r="J13" s="127">
        <v>5.600000000000005</v>
      </c>
      <c r="K13" s="128">
        <v>0.52300000000000002</v>
      </c>
      <c r="L13" s="126">
        <v>0.47699999999999998</v>
      </c>
      <c r="M13" s="129">
        <v>4.6000000000000041</v>
      </c>
    </row>
    <row r="14" spans="1:13" x14ac:dyDescent="0.35">
      <c r="A14" s="125" t="s">
        <v>39</v>
      </c>
      <c r="B14" s="126">
        <v>0.47599999999999998</v>
      </c>
      <c r="C14" s="126">
        <v>0.52400000000000002</v>
      </c>
      <c r="D14" s="127">
        <v>-4.8000000000000043</v>
      </c>
      <c r="E14" s="126">
        <v>0.47</v>
      </c>
      <c r="F14" s="126">
        <v>0.53</v>
      </c>
      <c r="G14" s="127">
        <v>-6.0000000000000053</v>
      </c>
      <c r="H14" s="126">
        <v>0.46400000000000002</v>
      </c>
      <c r="I14" s="126">
        <v>0.53600000000000003</v>
      </c>
      <c r="J14" s="127">
        <v>-7.2000000000000011</v>
      </c>
      <c r="K14" s="133">
        <v>0.45800000000000002</v>
      </c>
      <c r="L14" s="134">
        <v>0.54200000000000004</v>
      </c>
      <c r="M14" s="129">
        <v>-8.4000000000000021</v>
      </c>
    </row>
    <row r="15" spans="1:13" x14ac:dyDescent="0.35">
      <c r="A15" s="125" t="s">
        <v>40</v>
      </c>
      <c r="B15" s="126">
        <v>0.121</v>
      </c>
      <c r="C15" s="126">
        <v>0.879</v>
      </c>
      <c r="D15" s="127">
        <v>-75.8</v>
      </c>
      <c r="E15" s="126">
        <v>0.14599999999999999</v>
      </c>
      <c r="F15" s="126">
        <v>0.85399999999999998</v>
      </c>
      <c r="G15" s="127">
        <v>-70.8</v>
      </c>
      <c r="H15" s="126">
        <v>0.152</v>
      </c>
      <c r="I15" s="126">
        <v>0.84799999999999998</v>
      </c>
      <c r="J15" s="127">
        <v>-69.599999999999994</v>
      </c>
      <c r="K15" s="133">
        <v>0.10299999999999999</v>
      </c>
      <c r="L15" s="134">
        <v>0.89700000000000002</v>
      </c>
      <c r="M15" s="129">
        <v>-79.400000000000006</v>
      </c>
    </row>
    <row r="16" spans="1:13" ht="29.25" customHeight="1" x14ac:dyDescent="0.35">
      <c r="A16" s="122" t="s">
        <v>36</v>
      </c>
      <c r="B16" s="130"/>
      <c r="C16" s="130"/>
      <c r="D16" s="131"/>
      <c r="E16" s="130"/>
      <c r="F16" s="130"/>
      <c r="G16" s="131"/>
      <c r="H16" s="130"/>
      <c r="I16" s="130"/>
      <c r="J16" s="131"/>
      <c r="K16" s="130"/>
      <c r="L16" s="130"/>
      <c r="M16" s="132"/>
    </row>
    <row r="17" spans="1:13" x14ac:dyDescent="0.35">
      <c r="A17" s="125" t="s">
        <v>37</v>
      </c>
      <c r="B17" s="126">
        <v>0.65200000000000002</v>
      </c>
      <c r="C17" s="126">
        <v>0.34799999999999998</v>
      </c>
      <c r="D17" s="127">
        <v>30.400000000000006</v>
      </c>
      <c r="E17" s="126">
        <v>0.63500000000000001</v>
      </c>
      <c r="F17" s="126">
        <v>0.36499999999999999</v>
      </c>
      <c r="G17" s="127">
        <v>27</v>
      </c>
      <c r="H17" s="126">
        <v>0.61199999999999999</v>
      </c>
      <c r="I17" s="126">
        <v>0.38800000000000001</v>
      </c>
      <c r="J17" s="127">
        <v>22.4</v>
      </c>
      <c r="K17" s="128">
        <v>0.61299999999999999</v>
      </c>
      <c r="L17" s="126">
        <v>0.38700000000000001</v>
      </c>
      <c r="M17" s="129">
        <v>22.599999999999998</v>
      </c>
    </row>
    <row r="18" spans="1:13" x14ac:dyDescent="0.35">
      <c r="A18" s="125" t="s">
        <v>38</v>
      </c>
      <c r="B18" s="126">
        <v>0.56399999999999995</v>
      </c>
      <c r="C18" s="126">
        <v>0.436</v>
      </c>
      <c r="D18" s="127">
        <v>12.799999999999995</v>
      </c>
      <c r="E18" s="126">
        <v>0.501</v>
      </c>
      <c r="F18" s="126">
        <v>0.499</v>
      </c>
      <c r="G18" s="127">
        <v>0.20000000000000018</v>
      </c>
      <c r="H18" s="126">
        <v>0.496</v>
      </c>
      <c r="I18" s="126">
        <v>0.504</v>
      </c>
      <c r="J18" s="127">
        <v>-0.80000000000000071</v>
      </c>
      <c r="K18" s="128">
        <v>0.49199999999999999</v>
      </c>
      <c r="L18" s="126">
        <v>0.50800000000000001</v>
      </c>
      <c r="M18" s="129">
        <v>-1.6000000000000014</v>
      </c>
    </row>
    <row r="19" spans="1:13" x14ac:dyDescent="0.35">
      <c r="A19" s="125" t="s">
        <v>39</v>
      </c>
      <c r="B19" s="126">
        <v>0.379</v>
      </c>
      <c r="C19" s="126">
        <v>0.621</v>
      </c>
      <c r="D19" s="127">
        <v>-24.2</v>
      </c>
      <c r="E19" s="126">
        <v>0.29299999999999998</v>
      </c>
      <c r="F19" s="126">
        <v>0.70699999999999996</v>
      </c>
      <c r="G19" s="127">
        <v>-41.4</v>
      </c>
      <c r="H19" s="126">
        <v>0.33600000000000002</v>
      </c>
      <c r="I19" s="126">
        <v>0.66400000000000003</v>
      </c>
      <c r="J19" s="127">
        <v>-32.800000000000004</v>
      </c>
      <c r="K19" s="128">
        <v>0.39</v>
      </c>
      <c r="L19" s="126">
        <v>0.61</v>
      </c>
      <c r="M19" s="129">
        <v>-21.999999999999996</v>
      </c>
    </row>
    <row r="20" spans="1:13" x14ac:dyDescent="0.35">
      <c r="A20" s="135" t="s">
        <v>40</v>
      </c>
      <c r="B20" s="136">
        <v>0.58299999999999996</v>
      </c>
      <c r="C20" s="136">
        <v>0.41699999999999998</v>
      </c>
      <c r="D20" s="137">
        <v>16.599999999999998</v>
      </c>
      <c r="E20" s="136">
        <v>0.58299999999999996</v>
      </c>
      <c r="F20" s="136">
        <v>0.41699999999999998</v>
      </c>
      <c r="G20" s="137">
        <v>16.599999999999998</v>
      </c>
      <c r="H20" s="136">
        <v>0.55600000000000005</v>
      </c>
      <c r="I20" s="136">
        <v>0.44400000000000001</v>
      </c>
      <c r="J20" s="137">
        <v>11.200000000000005</v>
      </c>
      <c r="K20" s="138">
        <v>0.55000000000000004</v>
      </c>
      <c r="L20" s="136">
        <v>0.45</v>
      </c>
      <c r="M20" s="139">
        <v>10.000000000000004</v>
      </c>
    </row>
    <row r="21" spans="1:13" x14ac:dyDescent="0.35">
      <c r="A21" s="24" t="s">
        <v>17</v>
      </c>
    </row>
    <row r="22" spans="1:13" x14ac:dyDescent="0.35">
      <c r="A22" s="486" t="s">
        <v>44</v>
      </c>
      <c r="B22" s="486"/>
      <c r="C22" s="486"/>
      <c r="D22" s="486"/>
      <c r="E22" s="486"/>
      <c r="F22" s="486"/>
      <c r="G22" s="486"/>
      <c r="H22" s="486"/>
      <c r="I22" s="486"/>
      <c r="J22" s="486"/>
      <c r="K22" s="486"/>
      <c r="L22" s="486"/>
      <c r="M22" s="486"/>
    </row>
    <row r="23" spans="1:13" x14ac:dyDescent="0.35">
      <c r="A23" s="469" t="s">
        <v>470</v>
      </c>
      <c r="B23" s="469"/>
      <c r="C23" s="469"/>
      <c r="D23" s="469"/>
      <c r="E23" s="469"/>
    </row>
  </sheetData>
  <mergeCells count="8">
    <mergeCell ref="A23:E23"/>
    <mergeCell ref="K4:M4"/>
    <mergeCell ref="A22:M22"/>
    <mergeCell ref="A2:M2"/>
    <mergeCell ref="A4:A5"/>
    <mergeCell ref="B4:D4"/>
    <mergeCell ref="E4:G4"/>
    <mergeCell ref="H4:J4"/>
  </mergeCells>
  <hyperlinks>
    <hyperlink ref="A2:M2" location="Índice!A1" display="Tabela 8 - Distribuição dos recursos humanos, por género e função, pela dimensão das instituições financeiras associadas, a 31 de dezembro (2014-2017)"/>
  </hyperlinks>
  <pageMargins left="0.70866141732283472" right="0.70866141732283472" top="0.74803149606299213" bottom="0.74803149606299213" header="0.31496062992125984" footer="0.31496062992125984"/>
  <pageSetup paperSize="9" scale="94"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pageSetUpPr fitToPage="1"/>
  </sheetPr>
  <dimension ref="A2:M23"/>
  <sheetViews>
    <sheetView showGridLines="0" workbookViewId="0">
      <selection activeCell="A3" sqref="A3"/>
    </sheetView>
  </sheetViews>
  <sheetFormatPr defaultColWidth="9.1796875" defaultRowHeight="14.5" x14ac:dyDescent="0.35"/>
  <cols>
    <col min="1" max="1" width="15" style="33" customWidth="1"/>
    <col min="2" max="10" width="10.7265625" style="33" customWidth="1"/>
    <col min="11" max="16384" width="9.1796875" style="33"/>
  </cols>
  <sheetData>
    <row r="2" spans="1:13" ht="31.5" customHeight="1" x14ac:dyDescent="0.35">
      <c r="A2" s="475" t="s">
        <v>431</v>
      </c>
      <c r="B2" s="475"/>
      <c r="C2" s="475"/>
      <c r="D2" s="475"/>
      <c r="E2" s="475"/>
      <c r="F2" s="475"/>
      <c r="G2" s="475"/>
      <c r="H2" s="475"/>
      <c r="I2" s="475"/>
      <c r="J2" s="475"/>
      <c r="K2" s="475"/>
      <c r="L2" s="475"/>
      <c r="M2" s="475"/>
    </row>
    <row r="4" spans="1:13" ht="15.75" customHeight="1" x14ac:dyDescent="0.35">
      <c r="A4" s="487"/>
      <c r="B4" s="484">
        <v>2015</v>
      </c>
      <c r="C4" s="484"/>
      <c r="D4" s="484"/>
      <c r="E4" s="484">
        <f>+B4+1</f>
        <v>2016</v>
      </c>
      <c r="F4" s="484"/>
      <c r="G4" s="484"/>
      <c r="H4" s="484">
        <f>+E4+1</f>
        <v>2017</v>
      </c>
      <c r="I4" s="484"/>
      <c r="J4" s="484"/>
      <c r="K4" s="484">
        <f>+H4+1</f>
        <v>2018</v>
      </c>
      <c r="L4" s="484"/>
      <c r="M4" s="485"/>
    </row>
    <row r="5" spans="1:13" ht="16.5" x14ac:dyDescent="0.35">
      <c r="A5" s="488"/>
      <c r="B5" s="120" t="s">
        <v>41</v>
      </c>
      <c r="C5" s="120" t="s">
        <v>42</v>
      </c>
      <c r="D5" s="120" t="s">
        <v>43</v>
      </c>
      <c r="E5" s="120" t="s">
        <v>41</v>
      </c>
      <c r="F5" s="120" t="s">
        <v>42</v>
      </c>
      <c r="G5" s="120" t="s">
        <v>43</v>
      </c>
      <c r="H5" s="120" t="s">
        <v>41</v>
      </c>
      <c r="I5" s="120" t="s">
        <v>42</v>
      </c>
      <c r="J5" s="120" t="s">
        <v>43</v>
      </c>
      <c r="K5" s="120" t="s">
        <v>41</v>
      </c>
      <c r="L5" s="120" t="s">
        <v>42</v>
      </c>
      <c r="M5" s="121" t="s">
        <v>43</v>
      </c>
    </row>
    <row r="6" spans="1:13" ht="29.25" customHeight="1" x14ac:dyDescent="0.35">
      <c r="A6" s="122" t="s">
        <v>45</v>
      </c>
      <c r="B6" s="123"/>
      <c r="C6" s="123"/>
      <c r="D6" s="123"/>
      <c r="E6" s="123"/>
      <c r="F6" s="123"/>
      <c r="G6" s="123"/>
      <c r="H6" s="123"/>
      <c r="I6" s="123"/>
      <c r="J6" s="123"/>
      <c r="K6" s="123"/>
      <c r="L6" s="123"/>
      <c r="M6" s="124"/>
    </row>
    <row r="7" spans="1:13" x14ac:dyDescent="0.35">
      <c r="A7" s="125" t="s">
        <v>37</v>
      </c>
      <c r="B7" s="126">
        <v>0.65700000000000003</v>
      </c>
      <c r="C7" s="126">
        <v>0.34300000000000003</v>
      </c>
      <c r="D7" s="127">
        <v>31.4</v>
      </c>
      <c r="E7" s="126">
        <v>0.64900000000000002</v>
      </c>
      <c r="F7" s="126">
        <v>0.35099999999999998</v>
      </c>
      <c r="G7" s="127">
        <v>29.800000000000004</v>
      </c>
      <c r="H7" s="126">
        <v>0.63900000000000001</v>
      </c>
      <c r="I7" s="126">
        <v>0.36099999999999999</v>
      </c>
      <c r="J7" s="127">
        <v>27.800000000000004</v>
      </c>
      <c r="K7" s="128">
        <v>0.628</v>
      </c>
      <c r="L7" s="126">
        <v>0.372</v>
      </c>
      <c r="M7" s="129">
        <v>25.6</v>
      </c>
    </row>
    <row r="8" spans="1:13" x14ac:dyDescent="0.35">
      <c r="A8" s="125" t="s">
        <v>38</v>
      </c>
      <c r="B8" s="126">
        <v>0.48799999999999999</v>
      </c>
      <c r="C8" s="126">
        <v>0.51200000000000001</v>
      </c>
      <c r="D8" s="127">
        <v>-2.4000000000000021</v>
      </c>
      <c r="E8" s="126">
        <v>0.48599999999999999</v>
      </c>
      <c r="F8" s="126">
        <v>0.51400000000000001</v>
      </c>
      <c r="G8" s="127">
        <v>-2.8000000000000025</v>
      </c>
      <c r="H8" s="126">
        <v>0.49099999999999999</v>
      </c>
      <c r="I8" s="126">
        <v>0.50900000000000001</v>
      </c>
      <c r="J8" s="127">
        <v>-1.8000000000000016</v>
      </c>
      <c r="K8" s="128">
        <v>0.49199999999999999</v>
      </c>
      <c r="L8" s="126">
        <v>0.50800000000000001</v>
      </c>
      <c r="M8" s="129">
        <v>-1.6000000000000014</v>
      </c>
    </row>
    <row r="9" spans="1:13" x14ac:dyDescent="0.35">
      <c r="A9" s="125" t="s">
        <v>39</v>
      </c>
      <c r="B9" s="126">
        <v>0.433</v>
      </c>
      <c r="C9" s="126">
        <v>0.56699999999999995</v>
      </c>
      <c r="D9" s="127">
        <v>-13.399999999999995</v>
      </c>
      <c r="E9" s="126">
        <v>0.42099999999999999</v>
      </c>
      <c r="F9" s="126">
        <v>0.57899999999999996</v>
      </c>
      <c r="G9" s="127">
        <v>-15.799999999999997</v>
      </c>
      <c r="H9" s="126">
        <v>0.42299999999999999</v>
      </c>
      <c r="I9" s="126">
        <v>0.57699999999999996</v>
      </c>
      <c r="J9" s="127">
        <v>-15.399999999999997</v>
      </c>
      <c r="K9" s="128">
        <v>0.41499999999999998</v>
      </c>
      <c r="L9" s="126">
        <v>0.58499999999999996</v>
      </c>
      <c r="M9" s="129">
        <v>-17</v>
      </c>
    </row>
    <row r="10" spans="1:13" x14ac:dyDescent="0.35">
      <c r="A10" s="125" t="s">
        <v>40</v>
      </c>
      <c r="B10" s="126">
        <v>0.28000000000000003</v>
      </c>
      <c r="C10" s="126">
        <v>0.72</v>
      </c>
      <c r="D10" s="127">
        <v>-43.999999999999993</v>
      </c>
      <c r="E10" s="126">
        <v>0.28899999999999998</v>
      </c>
      <c r="F10" s="126">
        <v>0.71099999999999997</v>
      </c>
      <c r="G10" s="127">
        <v>-42.199999999999996</v>
      </c>
      <c r="H10" s="126">
        <v>0.27800000000000002</v>
      </c>
      <c r="I10" s="126">
        <v>0.72199999999999998</v>
      </c>
      <c r="J10" s="127">
        <v>-44.399999999999991</v>
      </c>
      <c r="K10" s="128">
        <v>0.27700000000000002</v>
      </c>
      <c r="L10" s="126">
        <v>0.72299999999999998</v>
      </c>
      <c r="M10" s="129">
        <v>-44.599999999999994</v>
      </c>
    </row>
    <row r="11" spans="1:13" ht="29.25" customHeight="1" x14ac:dyDescent="0.35">
      <c r="A11" s="122" t="s">
        <v>46</v>
      </c>
      <c r="B11" s="130"/>
      <c r="C11" s="130"/>
      <c r="D11" s="131"/>
      <c r="E11" s="130"/>
      <c r="F11" s="130"/>
      <c r="G11" s="131"/>
      <c r="H11" s="130"/>
      <c r="I11" s="130"/>
      <c r="J11" s="131"/>
      <c r="K11" s="130"/>
      <c r="L11" s="130"/>
      <c r="M11" s="132"/>
    </row>
    <row r="12" spans="1:13" x14ac:dyDescent="0.35">
      <c r="A12" s="125" t="s">
        <v>37</v>
      </c>
      <c r="B12" s="126">
        <v>0.75600000000000001</v>
      </c>
      <c r="C12" s="126">
        <v>0.24399999999999999</v>
      </c>
      <c r="D12" s="127">
        <v>51.2</v>
      </c>
      <c r="E12" s="126">
        <v>0.69799999999999995</v>
      </c>
      <c r="F12" s="126">
        <v>0.30199999999999999</v>
      </c>
      <c r="G12" s="127">
        <v>39.599999999999994</v>
      </c>
      <c r="H12" s="126">
        <v>0.626</v>
      </c>
      <c r="I12" s="126">
        <v>0.374</v>
      </c>
      <c r="J12" s="127">
        <v>25.2</v>
      </c>
      <c r="K12" s="128">
        <v>0.61299999999999999</v>
      </c>
      <c r="L12" s="126">
        <v>0.38700000000000001</v>
      </c>
      <c r="M12" s="129">
        <v>22.599999999999998</v>
      </c>
    </row>
    <row r="13" spans="1:13" x14ac:dyDescent="0.35">
      <c r="A13" s="125" t="s">
        <v>38</v>
      </c>
      <c r="B13" s="126">
        <v>0.51200000000000001</v>
      </c>
      <c r="C13" s="126">
        <v>0.48799999999999999</v>
      </c>
      <c r="D13" s="127">
        <v>2.4000000000000021</v>
      </c>
      <c r="E13" s="126">
        <v>0.48899999999999999</v>
      </c>
      <c r="F13" s="126">
        <v>0.51100000000000001</v>
      </c>
      <c r="G13" s="127">
        <v>-2.200000000000002</v>
      </c>
      <c r="H13" s="126">
        <v>0.46700000000000003</v>
      </c>
      <c r="I13" s="126">
        <v>0.53300000000000003</v>
      </c>
      <c r="J13" s="127">
        <v>-6.6000000000000005</v>
      </c>
      <c r="K13" s="128">
        <v>0.48899999999999999</v>
      </c>
      <c r="L13" s="126">
        <v>0.51100000000000001</v>
      </c>
      <c r="M13" s="129">
        <v>-2.200000000000002</v>
      </c>
    </row>
    <row r="14" spans="1:13" x14ac:dyDescent="0.35">
      <c r="A14" s="125" t="s">
        <v>39</v>
      </c>
      <c r="B14" s="126">
        <v>0.46300000000000002</v>
      </c>
      <c r="C14" s="126">
        <v>0.53700000000000003</v>
      </c>
      <c r="D14" s="127">
        <v>-7.4000000000000012</v>
      </c>
      <c r="E14" s="126">
        <v>0.312</v>
      </c>
      <c r="F14" s="126">
        <v>0.68799999999999994</v>
      </c>
      <c r="G14" s="127">
        <v>-37.599999999999994</v>
      </c>
      <c r="H14" s="126">
        <v>0.36499999999999999</v>
      </c>
      <c r="I14" s="126">
        <v>0.63500000000000001</v>
      </c>
      <c r="J14" s="127">
        <v>-27</v>
      </c>
      <c r="K14" s="133">
        <v>0.32100000000000001</v>
      </c>
      <c r="L14" s="134">
        <v>0.67900000000000005</v>
      </c>
      <c r="M14" s="129">
        <v>-35.800000000000004</v>
      </c>
    </row>
    <row r="15" spans="1:13" x14ac:dyDescent="0.35">
      <c r="A15" s="125" t="s">
        <v>40</v>
      </c>
      <c r="B15" s="126">
        <v>0.84199999999999997</v>
      </c>
      <c r="C15" s="126">
        <v>0.158</v>
      </c>
      <c r="D15" s="127">
        <v>68.399999999999991</v>
      </c>
      <c r="E15" s="126">
        <v>1</v>
      </c>
      <c r="F15" s="126">
        <v>0</v>
      </c>
      <c r="G15" s="127">
        <v>100</v>
      </c>
      <c r="H15" s="126">
        <v>0.60799999999999998</v>
      </c>
      <c r="I15" s="126">
        <v>0.39200000000000002</v>
      </c>
      <c r="J15" s="127">
        <v>21.599999999999998</v>
      </c>
      <c r="K15" s="133">
        <v>0.628</v>
      </c>
      <c r="L15" s="134">
        <v>0.372</v>
      </c>
      <c r="M15" s="129">
        <v>25.6</v>
      </c>
    </row>
    <row r="16" spans="1:13" ht="29.25" customHeight="1" x14ac:dyDescent="0.35">
      <c r="A16" s="122" t="s">
        <v>47</v>
      </c>
      <c r="B16" s="130"/>
      <c r="C16" s="130"/>
      <c r="D16" s="131"/>
      <c r="E16" s="130"/>
      <c r="F16" s="130"/>
      <c r="G16" s="131"/>
      <c r="H16" s="130"/>
      <c r="I16" s="130"/>
      <c r="J16" s="131"/>
      <c r="K16" s="130"/>
      <c r="L16" s="130"/>
      <c r="M16" s="132"/>
    </row>
    <row r="17" spans="1:13" x14ac:dyDescent="0.35">
      <c r="A17" s="125" t="s">
        <v>37</v>
      </c>
      <c r="B17" s="126">
        <v>0.55500000000000005</v>
      </c>
      <c r="C17" s="126">
        <v>0.44500000000000001</v>
      </c>
      <c r="D17" s="127">
        <v>11.000000000000004</v>
      </c>
      <c r="E17" s="126">
        <v>0.54500000000000004</v>
      </c>
      <c r="F17" s="126">
        <v>0.45500000000000002</v>
      </c>
      <c r="G17" s="127">
        <v>9.0000000000000018</v>
      </c>
      <c r="H17" s="126">
        <v>0.53300000000000003</v>
      </c>
      <c r="I17" s="126">
        <v>0.46700000000000003</v>
      </c>
      <c r="J17" s="127">
        <v>6.6000000000000005</v>
      </c>
      <c r="K17" s="128">
        <v>0.56100000000000005</v>
      </c>
      <c r="L17" s="126">
        <v>0.439</v>
      </c>
      <c r="M17" s="129">
        <v>12.200000000000005</v>
      </c>
    </row>
    <row r="18" spans="1:13" x14ac:dyDescent="0.35">
      <c r="A18" s="125" t="s">
        <v>38</v>
      </c>
      <c r="B18" s="126">
        <v>0.47099999999999997</v>
      </c>
      <c r="C18" s="126">
        <v>0.52900000000000003</v>
      </c>
      <c r="D18" s="127">
        <v>-5.8000000000000052</v>
      </c>
      <c r="E18" s="126">
        <v>0.45700000000000002</v>
      </c>
      <c r="F18" s="126">
        <v>0.54300000000000004</v>
      </c>
      <c r="G18" s="127">
        <v>-8.6000000000000014</v>
      </c>
      <c r="H18" s="126">
        <v>0.47399999999999998</v>
      </c>
      <c r="I18" s="126">
        <v>0.52600000000000002</v>
      </c>
      <c r="J18" s="127">
        <v>-5.2000000000000046</v>
      </c>
      <c r="K18" s="128">
        <v>0.47599999999999998</v>
      </c>
      <c r="L18" s="126">
        <v>0.52400000000000002</v>
      </c>
      <c r="M18" s="129">
        <v>-4.8000000000000043</v>
      </c>
    </row>
    <row r="19" spans="1:13" x14ac:dyDescent="0.35">
      <c r="A19" s="125" t="s">
        <v>39</v>
      </c>
      <c r="B19" s="126">
        <v>0.40100000000000002</v>
      </c>
      <c r="C19" s="126">
        <v>0.59899999999999998</v>
      </c>
      <c r="D19" s="127">
        <v>-19.799999999999997</v>
      </c>
      <c r="E19" s="126">
        <v>0.36599999999999999</v>
      </c>
      <c r="F19" s="126">
        <v>0.63400000000000001</v>
      </c>
      <c r="G19" s="127">
        <v>-26.8</v>
      </c>
      <c r="H19" s="126">
        <v>0.38800000000000001</v>
      </c>
      <c r="I19" s="126">
        <v>0.61199999999999999</v>
      </c>
      <c r="J19" s="127">
        <v>-22.4</v>
      </c>
      <c r="K19" s="128">
        <v>0.40300000000000002</v>
      </c>
      <c r="L19" s="126">
        <v>0.59699999999999998</v>
      </c>
      <c r="M19" s="129">
        <v>-19.399999999999995</v>
      </c>
    </row>
    <row r="20" spans="1:13" x14ac:dyDescent="0.35">
      <c r="A20" s="135" t="s">
        <v>40</v>
      </c>
      <c r="B20" s="136">
        <v>0</v>
      </c>
      <c r="C20" s="136">
        <v>0</v>
      </c>
      <c r="D20" s="137">
        <v>0</v>
      </c>
      <c r="E20" s="136">
        <v>0</v>
      </c>
      <c r="F20" s="136">
        <v>0</v>
      </c>
      <c r="G20" s="137">
        <v>0</v>
      </c>
      <c r="H20" s="136">
        <v>0</v>
      </c>
      <c r="I20" s="136">
        <v>0</v>
      </c>
      <c r="J20" s="137">
        <v>0</v>
      </c>
      <c r="K20" s="138">
        <v>0</v>
      </c>
      <c r="L20" s="136">
        <v>0</v>
      </c>
      <c r="M20" s="139">
        <v>0</v>
      </c>
    </row>
    <row r="21" spans="1:13" x14ac:dyDescent="0.35">
      <c r="A21" s="24" t="s">
        <v>17</v>
      </c>
    </row>
    <row r="22" spans="1:13" x14ac:dyDescent="0.35">
      <c r="A22" s="486" t="s">
        <v>44</v>
      </c>
      <c r="B22" s="486"/>
      <c r="C22" s="486"/>
      <c r="D22" s="486"/>
      <c r="E22" s="486"/>
      <c r="F22" s="486"/>
      <c r="G22" s="486"/>
      <c r="H22" s="486"/>
      <c r="I22" s="486"/>
      <c r="J22" s="486"/>
      <c r="K22" s="486"/>
      <c r="L22" s="486"/>
      <c r="M22" s="486"/>
    </row>
    <row r="23" spans="1:13" x14ac:dyDescent="0.35">
      <c r="A23" s="469" t="s">
        <v>470</v>
      </c>
      <c r="B23" s="469"/>
      <c r="C23" s="469"/>
      <c r="D23" s="469"/>
      <c r="E23" s="469"/>
    </row>
  </sheetData>
  <mergeCells count="8">
    <mergeCell ref="A23:E23"/>
    <mergeCell ref="A22:M22"/>
    <mergeCell ref="A2:M2"/>
    <mergeCell ref="A4:A5"/>
    <mergeCell ref="B4:D4"/>
    <mergeCell ref="E4:G4"/>
    <mergeCell ref="H4:J4"/>
    <mergeCell ref="K4:M4"/>
  </mergeCells>
  <hyperlinks>
    <hyperlink ref="A2:M2" location="Índice!A1" display="Tabela 9 - Distribuição dos recursos humanos, por género e função, pela origem / forma de representação legal das instituições financeiras associadas, a 31 de dezembro (2014-2017)"/>
  </hyperlinks>
  <pageMargins left="0.70866141732283472" right="0.70866141732283472" top="0.74803149606299213" bottom="0.74803149606299213" header="0.31496062992125984" footer="0.31496062992125984"/>
  <pageSetup paperSize="9" scale="94"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pageSetUpPr fitToPage="1"/>
  </sheetPr>
  <dimension ref="A2:F17"/>
  <sheetViews>
    <sheetView showGridLines="0" workbookViewId="0">
      <selection activeCell="A3" sqref="A3"/>
    </sheetView>
  </sheetViews>
  <sheetFormatPr defaultColWidth="9.1796875" defaultRowHeight="14.5" x14ac:dyDescent="0.35"/>
  <cols>
    <col min="1" max="1" width="40.1796875" style="33" bestFit="1" customWidth="1"/>
    <col min="2" max="6" width="10.7265625" style="33" customWidth="1"/>
    <col min="7" max="16384" width="9.1796875" style="33"/>
  </cols>
  <sheetData>
    <row r="2" spans="1:6" ht="31.5" customHeight="1" x14ac:dyDescent="0.35">
      <c r="A2" s="475" t="s">
        <v>433</v>
      </c>
      <c r="B2" s="475"/>
      <c r="C2" s="475"/>
      <c r="D2" s="475"/>
      <c r="E2" s="475"/>
      <c r="F2" s="475"/>
    </row>
    <row r="4" spans="1:6" x14ac:dyDescent="0.35">
      <c r="A4" s="100"/>
      <c r="B4" s="101">
        <v>2015</v>
      </c>
      <c r="C4" s="102">
        <f>+B4+1</f>
        <v>2016</v>
      </c>
      <c r="D4" s="102">
        <f t="shared" ref="D4:E4" si="0">+C4+1</f>
        <v>2017</v>
      </c>
      <c r="E4" s="102">
        <f t="shared" si="0"/>
        <v>2018</v>
      </c>
      <c r="F4" s="104" t="s">
        <v>12</v>
      </c>
    </row>
    <row r="5" spans="1:6" x14ac:dyDescent="0.35">
      <c r="A5" s="140" t="s">
        <v>250</v>
      </c>
      <c r="B5" s="141"/>
      <c r="C5" s="142"/>
      <c r="D5" s="141"/>
      <c r="E5" s="141"/>
      <c r="F5" s="143"/>
    </row>
    <row r="6" spans="1:6" x14ac:dyDescent="0.35">
      <c r="A6" s="144" t="s">
        <v>48</v>
      </c>
      <c r="B6" s="157">
        <v>47.05</v>
      </c>
      <c r="C6" s="157">
        <v>47.57</v>
      </c>
      <c r="D6" s="157">
        <v>48.13</v>
      </c>
      <c r="E6" s="157">
        <v>48.65</v>
      </c>
      <c r="F6" s="158">
        <v>47.85</v>
      </c>
    </row>
    <row r="7" spans="1:6" x14ac:dyDescent="0.35">
      <c r="A7" s="144" t="s">
        <v>49</v>
      </c>
      <c r="B7" s="145"/>
      <c r="C7" s="146">
        <v>1.1052072263549428E-2</v>
      </c>
      <c r="D7" s="146">
        <v>1.1772125289047697E-2</v>
      </c>
      <c r="E7" s="146">
        <v>1.0804072304176016E-2</v>
      </c>
      <c r="F7" s="147">
        <v>1.1209423285591047E-2</v>
      </c>
    </row>
    <row r="8" spans="1:6" x14ac:dyDescent="0.35">
      <c r="A8" s="148" t="s">
        <v>251</v>
      </c>
      <c r="B8" s="149"/>
      <c r="C8" s="150"/>
      <c r="D8" s="149"/>
      <c r="E8" s="149"/>
      <c r="F8" s="151"/>
    </row>
    <row r="9" spans="1:6" x14ac:dyDescent="0.35">
      <c r="A9" s="144" t="s">
        <v>11</v>
      </c>
      <c r="B9" s="145">
        <v>47.665789049486861</v>
      </c>
      <c r="C9" s="145">
        <v>48.570685893985328</v>
      </c>
      <c r="D9" s="145">
        <v>49.847704672387955</v>
      </c>
      <c r="E9" s="145">
        <v>50.783085397515961</v>
      </c>
      <c r="F9" s="152">
        <v>49.216816253344021</v>
      </c>
    </row>
    <row r="10" spans="1:6" x14ac:dyDescent="0.35">
      <c r="A10" s="144" t="s">
        <v>12</v>
      </c>
      <c r="B10" s="145">
        <v>47.048554588829639</v>
      </c>
      <c r="C10" s="145">
        <v>47.902857989041905</v>
      </c>
      <c r="D10" s="145">
        <v>48.367447595561032</v>
      </c>
      <c r="E10" s="145">
        <v>49.209014278341641</v>
      </c>
      <c r="F10" s="152">
        <v>48.131968612943552</v>
      </c>
    </row>
    <row r="11" spans="1:6" x14ac:dyDescent="0.35">
      <c r="A11" s="144" t="s">
        <v>13</v>
      </c>
      <c r="B11" s="145">
        <v>38.688945086705203</v>
      </c>
      <c r="C11" s="145">
        <v>37.030400672457276</v>
      </c>
      <c r="D11" s="145">
        <v>32.566210710128054</v>
      </c>
      <c r="E11" s="145">
        <v>35.067365873336023</v>
      </c>
      <c r="F11" s="152">
        <v>35.838230585656639</v>
      </c>
    </row>
    <row r="12" spans="1:6" x14ac:dyDescent="0.35">
      <c r="A12" s="148" t="s">
        <v>252</v>
      </c>
      <c r="B12" s="149"/>
      <c r="C12" s="150"/>
      <c r="D12" s="149"/>
      <c r="E12" s="149"/>
      <c r="F12" s="153"/>
    </row>
    <row r="13" spans="1:6" x14ac:dyDescent="0.35">
      <c r="A13" s="144" t="s">
        <v>3</v>
      </c>
      <c r="B13" s="145">
        <v>47.478359328938204</v>
      </c>
      <c r="C13" s="145">
        <v>48.271476604090779</v>
      </c>
      <c r="D13" s="145">
        <v>48.769200149854818</v>
      </c>
      <c r="E13" s="145">
        <v>49.335386890093638</v>
      </c>
      <c r="F13" s="152">
        <v>48.463605743244358</v>
      </c>
    </row>
    <row r="14" spans="1:6" x14ac:dyDescent="0.35">
      <c r="A14" s="144" t="s">
        <v>4</v>
      </c>
      <c r="B14" s="145">
        <v>47.186682956627983</v>
      </c>
      <c r="C14" s="145">
        <v>48.311924796213518</v>
      </c>
      <c r="D14" s="145">
        <v>35.968320779796187</v>
      </c>
      <c r="E14" s="145">
        <v>36.841340331045622</v>
      </c>
      <c r="F14" s="152">
        <v>42.077067215920827</v>
      </c>
    </row>
    <row r="15" spans="1:6" x14ac:dyDescent="0.35">
      <c r="A15" s="154" t="s">
        <v>5</v>
      </c>
      <c r="B15" s="155">
        <v>36.329313543599262</v>
      </c>
      <c r="C15" s="155">
        <v>34.343306069737409</v>
      </c>
      <c r="D15" s="155">
        <v>32.566210710128054</v>
      </c>
      <c r="E15" s="155">
        <v>35.067365873336023</v>
      </c>
      <c r="F15" s="156">
        <v>34.576549049200189</v>
      </c>
    </row>
    <row r="16" spans="1:6" x14ac:dyDescent="0.35">
      <c r="A16" s="24" t="s">
        <v>17</v>
      </c>
    </row>
    <row r="17" spans="1:5" x14ac:dyDescent="0.35">
      <c r="A17" s="469" t="s">
        <v>470</v>
      </c>
      <c r="B17" s="469"/>
      <c r="C17" s="469"/>
      <c r="D17" s="469"/>
      <c r="E17" s="469"/>
    </row>
  </sheetData>
  <mergeCells count="2">
    <mergeCell ref="A2:F2"/>
    <mergeCell ref="A17:E17"/>
  </mergeCells>
  <hyperlinks>
    <hyperlink ref="A2:F2" location="Índice!A1" display="Tabela 10 - Evolução da 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dimension ref="A2:F17"/>
  <sheetViews>
    <sheetView showGridLines="0" workbookViewId="0">
      <selection activeCell="A3" sqref="A3"/>
    </sheetView>
  </sheetViews>
  <sheetFormatPr defaultColWidth="9.1796875" defaultRowHeight="14.5" x14ac:dyDescent="0.35"/>
  <cols>
    <col min="1" max="1" width="40.1796875" style="33" bestFit="1" customWidth="1"/>
    <col min="2" max="6" width="10.7265625" style="33" customWidth="1"/>
    <col min="7" max="16384" width="9.1796875" style="33"/>
  </cols>
  <sheetData>
    <row r="2" spans="1:6" ht="31.5" customHeight="1" x14ac:dyDescent="0.35">
      <c r="A2" s="475" t="s">
        <v>434</v>
      </c>
      <c r="B2" s="475"/>
      <c r="C2" s="475"/>
      <c r="D2" s="475"/>
      <c r="E2" s="475"/>
      <c r="F2" s="475"/>
    </row>
    <row r="4" spans="1:6" x14ac:dyDescent="0.35">
      <c r="A4" s="100"/>
      <c r="B4" s="101">
        <v>2015</v>
      </c>
      <c r="C4" s="102">
        <f>+B4+1</f>
        <v>2016</v>
      </c>
      <c r="D4" s="102">
        <f t="shared" ref="D4:E4" si="0">+C4+1</f>
        <v>2017</v>
      </c>
      <c r="E4" s="102">
        <f t="shared" si="0"/>
        <v>2018</v>
      </c>
      <c r="F4" s="104" t="s">
        <v>12</v>
      </c>
    </row>
    <row r="5" spans="1:6" x14ac:dyDescent="0.35">
      <c r="A5" s="140" t="s">
        <v>253</v>
      </c>
      <c r="B5" s="141"/>
      <c r="C5" s="142"/>
      <c r="D5" s="141"/>
      <c r="E5" s="141"/>
      <c r="F5" s="143"/>
    </row>
    <row r="6" spans="1:6" x14ac:dyDescent="0.35">
      <c r="A6" s="144" t="s">
        <v>48</v>
      </c>
      <c r="B6" s="168">
        <v>21.2</v>
      </c>
      <c r="C6" s="168">
        <v>21.7</v>
      </c>
      <c r="D6" s="168">
        <v>21.8</v>
      </c>
      <c r="E6" s="168">
        <v>21.7</v>
      </c>
      <c r="F6" s="169">
        <v>21.6</v>
      </c>
    </row>
    <row r="7" spans="1:6" x14ac:dyDescent="0.35">
      <c r="A7" s="144" t="s">
        <v>49</v>
      </c>
      <c r="B7" s="159"/>
      <c r="C7" s="161">
        <v>2.3584905660377409E-2</v>
      </c>
      <c r="D7" s="161">
        <v>4.6082949308756671E-3</v>
      </c>
      <c r="E7" s="161">
        <v>-4.5871559633028358E-3</v>
      </c>
      <c r="F7" s="162">
        <v>7.86868154265008E-3</v>
      </c>
    </row>
    <row r="8" spans="1:6" x14ac:dyDescent="0.35">
      <c r="A8" s="148" t="s">
        <v>251</v>
      </c>
      <c r="B8" s="163"/>
      <c r="C8" s="164"/>
      <c r="D8" s="163"/>
      <c r="E8" s="163"/>
      <c r="F8" s="165"/>
    </row>
    <row r="9" spans="1:6" x14ac:dyDescent="0.35">
      <c r="A9" s="144" t="s">
        <v>11</v>
      </c>
      <c r="B9" s="159">
        <v>22.5</v>
      </c>
      <c r="C9" s="159">
        <v>23.3</v>
      </c>
      <c r="D9" s="159">
        <v>23.9</v>
      </c>
      <c r="E9" s="159">
        <v>24.4</v>
      </c>
      <c r="F9" s="160">
        <v>23.524999999999999</v>
      </c>
    </row>
    <row r="10" spans="1:6" x14ac:dyDescent="0.35">
      <c r="A10" s="144" t="s">
        <v>12</v>
      </c>
      <c r="B10" s="159">
        <v>18.600000000000001</v>
      </c>
      <c r="C10" s="159">
        <v>18.600000000000001</v>
      </c>
      <c r="D10" s="159">
        <v>22</v>
      </c>
      <c r="E10" s="159">
        <v>22.2</v>
      </c>
      <c r="F10" s="160">
        <v>20.350000000000001</v>
      </c>
    </row>
    <row r="11" spans="1:6" x14ac:dyDescent="0.35">
      <c r="A11" s="144" t="s">
        <v>13</v>
      </c>
      <c r="B11" s="159">
        <v>9.5</v>
      </c>
      <c r="C11" s="159">
        <v>8</v>
      </c>
      <c r="D11" s="159">
        <v>3.3</v>
      </c>
      <c r="E11" s="159">
        <v>5.3</v>
      </c>
      <c r="F11" s="160">
        <v>6.5250000000000004</v>
      </c>
    </row>
    <row r="12" spans="1:6" x14ac:dyDescent="0.35">
      <c r="A12" s="148" t="s">
        <v>252</v>
      </c>
      <c r="B12" s="163"/>
      <c r="C12" s="164"/>
      <c r="D12" s="163"/>
      <c r="E12" s="163"/>
      <c r="F12" s="165"/>
    </row>
    <row r="13" spans="1:6" x14ac:dyDescent="0.35">
      <c r="A13" s="144" t="s">
        <v>3</v>
      </c>
      <c r="B13" s="159">
        <v>21.9</v>
      </c>
      <c r="C13" s="159">
        <v>22.9</v>
      </c>
      <c r="D13" s="159">
        <v>22.6</v>
      </c>
      <c r="E13" s="159">
        <v>22.6</v>
      </c>
      <c r="F13" s="160">
        <v>22.5</v>
      </c>
    </row>
    <row r="14" spans="1:6" x14ac:dyDescent="0.35">
      <c r="A14" s="144" t="s">
        <v>4</v>
      </c>
      <c r="B14" s="159">
        <v>20.8</v>
      </c>
      <c r="C14" s="159">
        <v>21.6</v>
      </c>
      <c r="D14" s="159">
        <v>7.4</v>
      </c>
      <c r="E14" s="159">
        <v>7.4</v>
      </c>
      <c r="F14" s="160">
        <v>14.3</v>
      </c>
    </row>
    <row r="15" spans="1:6" x14ac:dyDescent="0.35">
      <c r="A15" s="154" t="s">
        <v>5</v>
      </c>
      <c r="B15" s="166">
        <v>5.8</v>
      </c>
      <c r="C15" s="166">
        <v>4.3</v>
      </c>
      <c r="D15" s="166">
        <v>3.3</v>
      </c>
      <c r="E15" s="166">
        <v>5.3</v>
      </c>
      <c r="F15" s="167">
        <v>4.6749999999999998</v>
      </c>
    </row>
    <row r="16" spans="1:6" x14ac:dyDescent="0.35">
      <c r="A16" s="24" t="s">
        <v>17</v>
      </c>
    </row>
    <row r="17" spans="1:5" x14ac:dyDescent="0.35">
      <c r="A17" s="469" t="s">
        <v>470</v>
      </c>
      <c r="B17" s="469"/>
      <c r="C17" s="469"/>
      <c r="D17" s="469"/>
      <c r="E17" s="469"/>
    </row>
  </sheetData>
  <mergeCells count="2">
    <mergeCell ref="A2:F2"/>
    <mergeCell ref="A17:E17"/>
  </mergeCells>
  <hyperlinks>
    <hyperlink ref="A2:F2" location="Índice!A1" display="Tabela 11 - Evolução da antiguidade média dos empregados afetos à atividade doméstica, por dimensão e origem / forma de representação legal, a 31 de dezembro (2014-2017)"/>
  </hyperlinks>
  <pageMargins left="0.70866141732283472" right="0.70866141732283472" top="0.74803149606299213" bottom="0.74803149606299213" header="0.31496062992125984" footer="0.31496062992125984"/>
  <pageSetup paperSize="9"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pageSetUpPr fitToPage="1"/>
  </sheetPr>
  <dimension ref="A2:N11"/>
  <sheetViews>
    <sheetView showGridLines="0" workbookViewId="0">
      <selection activeCell="A2" sqref="A2:E2"/>
    </sheetView>
  </sheetViews>
  <sheetFormatPr defaultColWidth="9.1796875" defaultRowHeight="14.5" x14ac:dyDescent="0.35"/>
  <cols>
    <col min="1" max="1" width="31" style="33" customWidth="1"/>
    <col min="2" max="4" width="10.7265625" style="33" customWidth="1"/>
    <col min="5" max="16384" width="9.1796875" style="33"/>
  </cols>
  <sheetData>
    <row r="2" spans="1:14" ht="31.5" customHeight="1" x14ac:dyDescent="0.35">
      <c r="A2" s="475" t="s">
        <v>435</v>
      </c>
      <c r="B2" s="475"/>
      <c r="C2" s="475"/>
      <c r="D2" s="475"/>
      <c r="E2" s="475"/>
      <c r="F2" s="45"/>
      <c r="G2" s="45"/>
      <c r="H2" s="45"/>
      <c r="I2" s="45"/>
      <c r="J2" s="45"/>
      <c r="K2" s="45"/>
      <c r="L2" s="45"/>
      <c r="M2" s="45"/>
      <c r="N2" s="45"/>
    </row>
    <row r="4" spans="1:14" x14ac:dyDescent="0.35">
      <c r="A4" s="100"/>
      <c r="B4" s="101" t="s">
        <v>50</v>
      </c>
      <c r="C4" s="102" t="s">
        <v>51</v>
      </c>
      <c r="D4" s="102" t="s">
        <v>6</v>
      </c>
      <c r="E4" s="104" t="s">
        <v>80</v>
      </c>
    </row>
    <row r="5" spans="1:14" x14ac:dyDescent="0.35">
      <c r="A5" s="181" t="s">
        <v>81</v>
      </c>
      <c r="B5" s="182">
        <v>21422</v>
      </c>
      <c r="C5" s="182">
        <v>20706</v>
      </c>
      <c r="D5" s="182">
        <v>42128</v>
      </c>
      <c r="E5" s="183">
        <v>0.93439205074746046</v>
      </c>
    </row>
    <row r="6" spans="1:14" x14ac:dyDescent="0.35">
      <c r="A6" s="184" t="s">
        <v>82</v>
      </c>
      <c r="B6" s="185">
        <v>65</v>
      </c>
      <c r="C6" s="185">
        <v>195</v>
      </c>
      <c r="D6" s="185">
        <v>260</v>
      </c>
      <c r="E6" s="183">
        <v>4.7667568646586524E-3</v>
      </c>
    </row>
    <row r="7" spans="1:14" x14ac:dyDescent="0.35">
      <c r="A7" s="184" t="s">
        <v>83</v>
      </c>
      <c r="B7" s="185">
        <v>1152</v>
      </c>
      <c r="C7" s="185">
        <v>1444</v>
      </c>
      <c r="D7" s="185">
        <v>2596</v>
      </c>
      <c r="E7" s="183">
        <v>5.757884931020716E-2</v>
      </c>
    </row>
    <row r="8" spans="1:14" x14ac:dyDescent="0.35">
      <c r="A8" s="184" t="s">
        <v>84</v>
      </c>
      <c r="B8" s="186">
        <v>46</v>
      </c>
      <c r="C8" s="186">
        <v>56</v>
      </c>
      <c r="D8" s="186">
        <v>102</v>
      </c>
      <c r="E8" s="187">
        <v>2.2623430776737789E-3</v>
      </c>
    </row>
    <row r="9" spans="1:14" x14ac:dyDescent="0.35">
      <c r="A9" s="188" t="s">
        <v>6</v>
      </c>
      <c r="B9" s="189">
        <v>22685</v>
      </c>
      <c r="C9" s="189">
        <v>22401</v>
      </c>
      <c r="D9" s="189">
        <v>45086</v>
      </c>
      <c r="E9" s="190">
        <v>1</v>
      </c>
    </row>
    <row r="10" spans="1:14" x14ac:dyDescent="0.35">
      <c r="A10" s="24" t="s">
        <v>17</v>
      </c>
    </row>
    <row r="11" spans="1:14" x14ac:dyDescent="0.35">
      <c r="A11" s="469" t="s">
        <v>470</v>
      </c>
      <c r="B11" s="469"/>
      <c r="C11" s="469"/>
      <c r="D11" s="469"/>
      <c r="E11" s="469"/>
    </row>
  </sheetData>
  <mergeCells count="2">
    <mergeCell ref="A2:E2"/>
    <mergeCell ref="A11:E11"/>
  </mergeCells>
  <hyperlinks>
    <hyperlink ref="A2:E2" location="Índice!A1" display="Tabela 12 - Distribuição dos recursos humanos, por género, pelos regimes de horário adoptados na atividade doméstica, a 31 de dezembro de 2017"/>
  </hyperlinks>
  <pageMargins left="0.70866141732283472" right="0.70866141732283472" top="0.74803149606299213" bottom="0.74803149606299213" header="0.31496062992125984" footer="0.31496062992125984"/>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3"/>
  <sheetViews>
    <sheetView showGridLines="0" workbookViewId="0">
      <selection activeCell="A2" sqref="A2:F2"/>
    </sheetView>
  </sheetViews>
  <sheetFormatPr defaultColWidth="9.1796875" defaultRowHeight="14.5" x14ac:dyDescent="0.35"/>
  <cols>
    <col min="1" max="1" width="41.81640625" style="33" customWidth="1"/>
    <col min="2" max="5" width="10.7265625" style="33" customWidth="1"/>
    <col min="6" max="16384" width="9.1796875" style="33"/>
  </cols>
  <sheetData>
    <row r="2" spans="1:9" x14ac:dyDescent="0.35">
      <c r="A2" s="475" t="s">
        <v>436</v>
      </c>
      <c r="B2" s="475"/>
      <c r="C2" s="475"/>
      <c r="D2" s="475"/>
      <c r="E2" s="475"/>
      <c r="F2" s="475"/>
      <c r="G2" s="45"/>
      <c r="H2" s="45"/>
      <c r="I2" s="45"/>
    </row>
    <row r="4" spans="1:9" x14ac:dyDescent="0.35">
      <c r="A4" s="225"/>
      <c r="B4" s="226">
        <v>2015</v>
      </c>
      <c r="C4" s="226">
        <v>2016</v>
      </c>
      <c r="D4" s="226">
        <v>2017</v>
      </c>
      <c r="E4" s="226">
        <v>2018</v>
      </c>
      <c r="F4" s="227" t="s">
        <v>12</v>
      </c>
    </row>
    <row r="5" spans="1:9" x14ac:dyDescent="0.35">
      <c r="A5" s="228" t="s">
        <v>86</v>
      </c>
      <c r="B5" s="229"/>
      <c r="C5" s="230"/>
      <c r="D5" s="230"/>
      <c r="E5" s="230"/>
      <c r="F5" s="231"/>
    </row>
    <row r="6" spans="1:9" x14ac:dyDescent="0.35">
      <c r="A6" s="232" t="s">
        <v>6</v>
      </c>
      <c r="B6" s="233">
        <v>42850</v>
      </c>
      <c r="C6" s="234">
        <v>41202</v>
      </c>
      <c r="D6" s="234">
        <v>43414</v>
      </c>
      <c r="E6" s="234">
        <v>44752</v>
      </c>
      <c r="F6" s="235" t="s">
        <v>0</v>
      </c>
    </row>
    <row r="7" spans="1:9" ht="31" x14ac:dyDescent="0.35">
      <c r="A7" s="236" t="s">
        <v>103</v>
      </c>
      <c r="B7" s="237">
        <v>0.91380192783417213</v>
      </c>
      <c r="C7" s="238">
        <v>0.92547169811320751</v>
      </c>
      <c r="D7" s="238">
        <v>0.96951696107550411</v>
      </c>
      <c r="E7" s="238">
        <v>0.99721460881966262</v>
      </c>
      <c r="F7" s="235" t="s">
        <v>0</v>
      </c>
    </row>
    <row r="8" spans="1:9" x14ac:dyDescent="0.35">
      <c r="A8" s="232" t="s">
        <v>267</v>
      </c>
      <c r="B8" s="237"/>
      <c r="C8" s="238">
        <v>-3.8459743290548465E-2</v>
      </c>
      <c r="D8" s="238">
        <v>5.3686714237172861E-2</v>
      </c>
      <c r="E8" s="238">
        <v>3.0819551296816794E-2</v>
      </c>
      <c r="F8" s="239">
        <v>1.534884074781373E-2</v>
      </c>
    </row>
    <row r="9" spans="1:9" ht="30.75" customHeight="1" x14ac:dyDescent="0.35">
      <c r="A9" s="240" t="s">
        <v>87</v>
      </c>
      <c r="B9" s="241"/>
      <c r="C9" s="241"/>
      <c r="D9" s="241"/>
      <c r="E9" s="241"/>
      <c r="F9" s="242"/>
    </row>
    <row r="10" spans="1:9" x14ac:dyDescent="0.35">
      <c r="A10" s="232" t="s">
        <v>6</v>
      </c>
      <c r="B10" s="233">
        <v>320122</v>
      </c>
      <c r="C10" s="233">
        <v>386455</v>
      </c>
      <c r="D10" s="233">
        <v>640835</v>
      </c>
      <c r="E10" s="233">
        <v>477433</v>
      </c>
      <c r="F10" s="235" t="s">
        <v>0</v>
      </c>
    </row>
    <row r="11" spans="1:9" x14ac:dyDescent="0.35">
      <c r="A11" s="232" t="s">
        <v>267</v>
      </c>
      <c r="B11" s="237"/>
      <c r="C11" s="237">
        <v>0.2072116255677523</v>
      </c>
      <c r="D11" s="237">
        <v>0.65823963980282318</v>
      </c>
      <c r="E11" s="237">
        <v>-0.25498295192990394</v>
      </c>
      <c r="F11" s="239">
        <v>0.20348943781355719</v>
      </c>
    </row>
    <row r="12" spans="1:9" x14ac:dyDescent="0.35">
      <c r="A12" s="228" t="s">
        <v>88</v>
      </c>
      <c r="B12" s="241"/>
      <c r="C12" s="241"/>
      <c r="D12" s="241"/>
      <c r="E12" s="241"/>
      <c r="F12" s="242"/>
    </row>
    <row r="13" spans="1:9" x14ac:dyDescent="0.35">
      <c r="A13" s="232" t="s">
        <v>6</v>
      </c>
      <c r="B13" s="234">
        <v>1261819.7276932548</v>
      </c>
      <c r="C13" s="234">
        <v>1282198.94</v>
      </c>
      <c r="D13" s="234">
        <v>2731901</v>
      </c>
      <c r="E13" s="234">
        <v>1601736.4116666648</v>
      </c>
      <c r="F13" s="235" t="s">
        <v>0</v>
      </c>
    </row>
    <row r="14" spans="1:9" x14ac:dyDescent="0.35">
      <c r="A14" s="232" t="s">
        <v>267</v>
      </c>
      <c r="B14" s="237"/>
      <c r="C14" s="237">
        <v>1.6150652790950293E-2</v>
      </c>
      <c r="D14" s="237">
        <v>1.1306373876740219</v>
      </c>
      <c r="E14" s="237">
        <v>-0.41369163389644614</v>
      </c>
      <c r="F14" s="239">
        <v>0.24436546885617536</v>
      </c>
    </row>
    <row r="15" spans="1:9" x14ac:dyDescent="0.35">
      <c r="A15" s="240" t="s">
        <v>89</v>
      </c>
      <c r="B15" s="241"/>
      <c r="C15" s="241"/>
      <c r="D15" s="241"/>
      <c r="E15" s="241"/>
      <c r="F15" s="242"/>
    </row>
    <row r="16" spans="1:9" x14ac:dyDescent="0.35">
      <c r="A16" s="232" t="s">
        <v>6</v>
      </c>
      <c r="B16" s="234">
        <v>10741</v>
      </c>
      <c r="C16" s="234">
        <v>9548</v>
      </c>
      <c r="D16" s="234">
        <v>9339</v>
      </c>
      <c r="E16" s="234">
        <v>10252</v>
      </c>
      <c r="F16" s="235" t="s">
        <v>0</v>
      </c>
    </row>
    <row r="17" spans="1:6" x14ac:dyDescent="0.35">
      <c r="A17" s="243" t="s">
        <v>267</v>
      </c>
      <c r="B17" s="244"/>
      <c r="C17" s="244">
        <v>-0.11106973279955312</v>
      </c>
      <c r="D17" s="244">
        <v>-2.188940092165903E-2</v>
      </c>
      <c r="E17" s="244">
        <v>9.7762073027090723E-2</v>
      </c>
      <c r="F17" s="245">
        <v>-1.1732353564707143E-2</v>
      </c>
    </row>
    <row r="18" spans="1:6" s="24" customFormat="1" ht="10.5" x14ac:dyDescent="0.25">
      <c r="A18" s="24" t="s">
        <v>17</v>
      </c>
    </row>
    <row r="19" spans="1:6" s="24" customFormat="1" ht="10.5" x14ac:dyDescent="0.25"/>
    <row r="20" spans="1:6" s="24" customFormat="1" ht="26.25" customHeight="1" x14ac:dyDescent="0.25">
      <c r="A20" s="469" t="s">
        <v>471</v>
      </c>
      <c r="B20" s="469"/>
      <c r="C20" s="469"/>
      <c r="D20" s="469"/>
      <c r="E20" s="469"/>
      <c r="F20" s="469"/>
    </row>
    <row r="21" spans="1:6" x14ac:dyDescent="0.35">
      <c r="A21" s="55"/>
      <c r="B21" s="55"/>
      <c r="C21" s="55"/>
      <c r="D21" s="55"/>
      <c r="E21" s="55"/>
      <c r="F21" s="55"/>
    </row>
    <row r="22" spans="1:6" x14ac:dyDescent="0.35">
      <c r="A22" s="55"/>
      <c r="B22" s="55"/>
      <c r="C22" s="55"/>
      <c r="D22" s="55"/>
      <c r="E22" s="55"/>
      <c r="F22" s="55"/>
    </row>
    <row r="23" spans="1:6" x14ac:dyDescent="0.35">
      <c r="A23" s="55"/>
      <c r="B23" s="55"/>
      <c r="C23" s="55"/>
      <c r="D23" s="55"/>
      <c r="E23" s="55"/>
      <c r="F23" s="55"/>
    </row>
  </sheetData>
  <mergeCells count="2">
    <mergeCell ref="A2:F2"/>
    <mergeCell ref="A20:F20"/>
  </mergeCells>
  <hyperlinks>
    <hyperlink ref="A2:F2" location="Índice!A1" display="Tabela 15 -Evolução da formação nas instituições financeiras associadas (2014 - 2017)"/>
  </hyperlinks>
  <pageMargins left="0.70866141732283472" right="0.70866141732283472" top="0.74803149606299213" bottom="0.74803149606299213" header="0.31496062992125984" footer="0.31496062992125984"/>
  <pageSetup paperSize="9" scale="92"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pageSetUpPr fitToPage="1"/>
  </sheetPr>
  <dimension ref="A2:J18"/>
  <sheetViews>
    <sheetView showGridLines="0" workbookViewId="0">
      <selection activeCell="A2" sqref="A2:J2"/>
    </sheetView>
  </sheetViews>
  <sheetFormatPr defaultColWidth="9.1796875" defaultRowHeight="14.5" x14ac:dyDescent="0.35"/>
  <cols>
    <col min="1" max="1" width="31" style="33" customWidth="1"/>
    <col min="2" max="10" width="10.7265625" style="33" customWidth="1"/>
    <col min="11" max="16384" width="9.1796875" style="33"/>
  </cols>
  <sheetData>
    <row r="2" spans="1:10" x14ac:dyDescent="0.35">
      <c r="A2" s="475" t="s">
        <v>437</v>
      </c>
      <c r="B2" s="475"/>
      <c r="C2" s="475"/>
      <c r="D2" s="475"/>
      <c r="E2" s="475"/>
      <c r="F2" s="475"/>
      <c r="G2" s="475"/>
      <c r="H2" s="475"/>
      <c r="I2" s="475"/>
      <c r="J2" s="475"/>
    </row>
    <row r="4" spans="1:10" x14ac:dyDescent="0.35">
      <c r="A4" s="171"/>
      <c r="B4" s="489">
        <v>2015</v>
      </c>
      <c r="C4" s="489"/>
      <c r="D4" s="490">
        <v>2016</v>
      </c>
      <c r="E4" s="490"/>
      <c r="F4" s="490">
        <v>2017</v>
      </c>
      <c r="G4" s="490"/>
      <c r="H4" s="490">
        <v>2018</v>
      </c>
      <c r="I4" s="490"/>
      <c r="J4" s="172" t="s">
        <v>12</v>
      </c>
    </row>
    <row r="5" spans="1:10" ht="29" x14ac:dyDescent="0.35">
      <c r="A5" s="173" t="s">
        <v>92</v>
      </c>
      <c r="B5" s="81"/>
      <c r="C5" s="82"/>
      <c r="D5" s="83"/>
      <c r="E5" s="82"/>
      <c r="F5" s="81"/>
      <c r="G5" s="81"/>
      <c r="H5" s="81"/>
      <c r="I5" s="81"/>
      <c r="J5" s="174"/>
    </row>
    <row r="6" spans="1:10" x14ac:dyDescent="0.35">
      <c r="A6" s="49" t="s">
        <v>90</v>
      </c>
      <c r="B6" s="86">
        <v>9192</v>
      </c>
      <c r="C6" s="170">
        <f>+B6/SUM($B$6:$B$7)</f>
        <v>0.85578623964249134</v>
      </c>
      <c r="D6" s="86">
        <v>8203</v>
      </c>
      <c r="E6" s="170">
        <v>0.85578623964249134</v>
      </c>
      <c r="F6" s="86">
        <v>7834</v>
      </c>
      <c r="G6" s="170">
        <v>0.85814001231779924</v>
      </c>
      <c r="H6" s="86">
        <v>8905</v>
      </c>
      <c r="I6" s="170">
        <v>0.8388478423814113</v>
      </c>
      <c r="J6" s="175">
        <v>0.85559447185906667</v>
      </c>
    </row>
    <row r="7" spans="1:10" x14ac:dyDescent="0.35">
      <c r="A7" s="49" t="s">
        <v>91</v>
      </c>
      <c r="B7" s="86">
        <v>1549</v>
      </c>
      <c r="C7" s="170">
        <f>+B7/SUM($B$6:$B$7)</f>
        <v>0.1442137603575086</v>
      </c>
      <c r="D7" s="86">
        <v>1345</v>
      </c>
      <c r="E7" s="170">
        <v>0.1442137603575086</v>
      </c>
      <c r="F7" s="86">
        <v>1505</v>
      </c>
      <c r="G7" s="170">
        <v>0.14185998768220079</v>
      </c>
      <c r="H7" s="86">
        <v>1347</v>
      </c>
      <c r="I7" s="170">
        <v>0.16115215761858873</v>
      </c>
      <c r="J7" s="175">
        <v>0.14440552814093327</v>
      </c>
    </row>
    <row r="8" spans="1:10" ht="29" x14ac:dyDescent="0.35">
      <c r="A8" s="173" t="s">
        <v>93</v>
      </c>
      <c r="B8" s="81"/>
      <c r="C8" s="82"/>
      <c r="D8" s="81"/>
      <c r="E8" s="82"/>
      <c r="F8" s="81"/>
      <c r="G8" s="81"/>
      <c r="H8" s="81"/>
      <c r="I8" s="81"/>
      <c r="J8" s="176"/>
    </row>
    <row r="9" spans="1:10" x14ac:dyDescent="0.35">
      <c r="A9" s="49" t="s">
        <v>90</v>
      </c>
      <c r="B9" s="86">
        <v>310610</v>
      </c>
      <c r="C9" s="170">
        <v>0.97028632833732142</v>
      </c>
      <c r="D9" s="86">
        <v>374705</v>
      </c>
      <c r="E9" s="170">
        <v>0.96959542508183361</v>
      </c>
      <c r="F9" s="86">
        <v>602863</v>
      </c>
      <c r="G9" s="170">
        <v>0.94074605787761278</v>
      </c>
      <c r="H9" s="86">
        <v>452176</v>
      </c>
      <c r="I9" s="170">
        <v>0.94709833631106355</v>
      </c>
      <c r="J9" s="175">
        <v>0.95693153690195787</v>
      </c>
    </row>
    <row r="10" spans="1:10" x14ac:dyDescent="0.35">
      <c r="A10" s="49" t="s">
        <v>91</v>
      </c>
      <c r="B10" s="86">
        <v>9512</v>
      </c>
      <c r="C10" s="170">
        <v>2.9713671662678603E-2</v>
      </c>
      <c r="D10" s="86">
        <v>11750</v>
      </c>
      <c r="E10" s="170">
        <v>3.0404574918166411E-2</v>
      </c>
      <c r="F10" s="86">
        <v>37972</v>
      </c>
      <c r="G10" s="170">
        <v>5.9253942122387195E-2</v>
      </c>
      <c r="H10" s="86">
        <v>25257</v>
      </c>
      <c r="I10" s="170">
        <v>5.2901663688936458E-2</v>
      </c>
      <c r="J10" s="175">
        <v>4.3068463098042166E-2</v>
      </c>
    </row>
    <row r="11" spans="1:10" ht="29" x14ac:dyDescent="0.35">
      <c r="A11" s="173" t="s">
        <v>94</v>
      </c>
      <c r="B11" s="81"/>
      <c r="C11" s="94"/>
      <c r="D11" s="81"/>
      <c r="E11" s="94"/>
      <c r="F11" s="81"/>
      <c r="G11" s="94"/>
      <c r="H11" s="81"/>
      <c r="I11" s="94"/>
      <c r="J11" s="176"/>
    </row>
    <row r="12" spans="1:10" x14ac:dyDescent="0.35">
      <c r="A12" s="49" t="s">
        <v>95</v>
      </c>
      <c r="B12" s="170">
        <v>0.71399999999999997</v>
      </c>
      <c r="C12" s="170"/>
      <c r="D12" s="170">
        <v>0.626</v>
      </c>
      <c r="E12" s="170"/>
      <c r="F12" s="170">
        <v>0.61499999999999999</v>
      </c>
      <c r="G12" s="170"/>
      <c r="H12" s="170">
        <v>0.497</v>
      </c>
      <c r="I12" s="170"/>
      <c r="J12" s="175"/>
    </row>
    <row r="13" spans="1:10" ht="16.5" x14ac:dyDescent="0.35">
      <c r="A13" s="270" t="s">
        <v>105</v>
      </c>
      <c r="B13" s="170">
        <v>8.9999999999999993E-3</v>
      </c>
      <c r="C13" s="170"/>
      <c r="D13" s="170">
        <v>0.01</v>
      </c>
      <c r="E13" s="170"/>
      <c r="F13" s="170">
        <v>1.4999999999999999E-2</v>
      </c>
      <c r="G13" s="170"/>
      <c r="H13" s="170">
        <v>1.4E-2</v>
      </c>
      <c r="I13" s="170"/>
      <c r="J13" s="175"/>
    </row>
    <row r="14" spans="1:10" ht="29" x14ac:dyDescent="0.35">
      <c r="A14" s="246" t="s">
        <v>102</v>
      </c>
      <c r="B14" s="180">
        <v>0.23300000000000001</v>
      </c>
      <c r="C14" s="170"/>
      <c r="D14" s="180">
        <v>0.314</v>
      </c>
      <c r="E14" s="170"/>
      <c r="F14" s="180">
        <v>0.31900000000000001</v>
      </c>
      <c r="G14" s="170"/>
      <c r="H14" s="180">
        <v>0.42299999999999999</v>
      </c>
      <c r="I14" s="170"/>
      <c r="J14" s="175"/>
    </row>
    <row r="15" spans="1:10" x14ac:dyDescent="0.35">
      <c r="A15" s="177" t="s">
        <v>96</v>
      </c>
      <c r="B15" s="178">
        <v>4.3999999999999997E-2</v>
      </c>
      <c r="C15" s="178"/>
      <c r="D15" s="178">
        <v>0.05</v>
      </c>
      <c r="E15" s="178"/>
      <c r="F15" s="178">
        <v>5.0999999999999997E-2</v>
      </c>
      <c r="G15" s="178"/>
      <c r="H15" s="178">
        <v>6.6000000000000003E-2</v>
      </c>
      <c r="I15" s="178"/>
      <c r="J15" s="179"/>
    </row>
    <row r="16" spans="1:10" s="24" customFormat="1" ht="10.5" x14ac:dyDescent="0.25">
      <c r="A16" s="24" t="s">
        <v>17</v>
      </c>
    </row>
    <row r="17" spans="1:10" s="24" customFormat="1" ht="10.5" x14ac:dyDescent="0.25">
      <c r="A17" s="469" t="s">
        <v>472</v>
      </c>
      <c r="B17" s="469"/>
      <c r="C17" s="469"/>
      <c r="D17" s="469"/>
      <c r="E17" s="469"/>
    </row>
    <row r="18" spans="1:10" s="24" customFormat="1" ht="34.5" customHeight="1" x14ac:dyDescent="0.25">
      <c r="A18" s="469" t="s">
        <v>281</v>
      </c>
      <c r="B18" s="469"/>
      <c r="C18" s="469"/>
      <c r="D18" s="469"/>
      <c r="E18" s="469"/>
      <c r="F18" s="469"/>
      <c r="G18" s="469"/>
      <c r="H18" s="469"/>
      <c r="I18" s="469"/>
      <c r="J18" s="469"/>
    </row>
  </sheetData>
  <mergeCells count="7">
    <mergeCell ref="A18:J18"/>
    <mergeCell ref="A2:J2"/>
    <mergeCell ref="B4:C4"/>
    <mergeCell ref="D4:E4"/>
    <mergeCell ref="F4:G4"/>
    <mergeCell ref="H4:I4"/>
    <mergeCell ref="A17:E17"/>
  </mergeCells>
  <hyperlinks>
    <hyperlink ref="A2:J2" location="Índice!A1" display="Tabela 16 - Evolução da tipologia de participações, ações de formação e  número de empregados, a 31 de dezembro (2014-2017)"/>
  </hyperlinks>
  <pageMargins left="0.70866141732283472" right="0.70866141732283472" top="0.74803149606299213" bottom="0.74803149606299213" header="0.31496062992125984" footer="0.31496062992125984"/>
  <pageSetup paperSize="9"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6"/>
  <sheetViews>
    <sheetView showGridLines="0" workbookViewId="0">
      <selection activeCell="A2" sqref="A2:F2"/>
    </sheetView>
  </sheetViews>
  <sheetFormatPr defaultColWidth="9.1796875" defaultRowHeight="14.5" x14ac:dyDescent="0.35"/>
  <cols>
    <col min="1" max="1" width="40.1796875" style="33" bestFit="1" customWidth="1"/>
    <col min="2" max="6" width="10.7265625" style="33" customWidth="1"/>
    <col min="7" max="16384" width="9.1796875" style="33"/>
  </cols>
  <sheetData>
    <row r="2" spans="1:6" x14ac:dyDescent="0.35">
      <c r="A2" s="475" t="s">
        <v>438</v>
      </c>
      <c r="B2" s="475"/>
      <c r="C2" s="475"/>
      <c r="D2" s="475"/>
      <c r="E2" s="475"/>
      <c r="F2" s="475"/>
    </row>
    <row r="4" spans="1:6" x14ac:dyDescent="0.35">
      <c r="A4" s="248"/>
      <c r="B4" s="102">
        <v>2015</v>
      </c>
      <c r="C4" s="102">
        <v>2016</v>
      </c>
      <c r="D4" s="102">
        <v>2017</v>
      </c>
      <c r="E4" s="103">
        <v>2018</v>
      </c>
      <c r="F4" s="104" t="s">
        <v>12</v>
      </c>
    </row>
    <row r="5" spans="1:6" x14ac:dyDescent="0.35">
      <c r="A5" s="249" t="s">
        <v>254</v>
      </c>
      <c r="B5" s="250"/>
      <c r="C5" s="251"/>
      <c r="D5" s="251"/>
      <c r="E5" s="251"/>
      <c r="F5" s="252"/>
    </row>
    <row r="6" spans="1:6" ht="16.5" x14ac:dyDescent="0.35">
      <c r="A6" s="253" t="s">
        <v>104</v>
      </c>
      <c r="B6" s="254">
        <v>11511.481539999997</v>
      </c>
      <c r="C6" s="254">
        <v>12968.29984</v>
      </c>
      <c r="D6" s="254">
        <v>16801.784699999997</v>
      </c>
      <c r="E6" s="254">
        <v>16414.791949999999</v>
      </c>
      <c r="F6" s="255" t="s">
        <v>0</v>
      </c>
    </row>
    <row r="7" spans="1:6" x14ac:dyDescent="0.35">
      <c r="A7" s="253" t="s">
        <v>97</v>
      </c>
      <c r="B7" s="254">
        <v>5595</v>
      </c>
      <c r="C7" s="254">
        <v>6327.02963</v>
      </c>
      <c r="D7" s="254">
        <v>8301.0958800000008</v>
      </c>
      <c r="E7" s="254">
        <v>8004.8325100000011</v>
      </c>
      <c r="F7" s="255" t="s">
        <v>0</v>
      </c>
    </row>
    <row r="8" spans="1:6" x14ac:dyDescent="0.35">
      <c r="A8" s="253" t="s">
        <v>98</v>
      </c>
      <c r="B8" s="254">
        <v>5916.4815399999979</v>
      </c>
      <c r="C8" s="254">
        <v>6641.2702100000006</v>
      </c>
      <c r="D8" s="254">
        <v>8501.6888199999976</v>
      </c>
      <c r="E8" s="254">
        <v>8409.9594399999987</v>
      </c>
      <c r="F8" s="255" t="s">
        <v>0</v>
      </c>
    </row>
    <row r="9" spans="1:6" ht="16.5" x14ac:dyDescent="0.35">
      <c r="A9" s="253" t="s">
        <v>270</v>
      </c>
      <c r="B9" s="247" t="s">
        <v>0</v>
      </c>
      <c r="C9" s="256">
        <v>0.12655350181797731</v>
      </c>
      <c r="D9" s="256">
        <v>0.29560427406033796</v>
      </c>
      <c r="E9" s="256">
        <v>-2.3032835910580252E-2</v>
      </c>
      <c r="F9" s="257">
        <v>0.13304164665591167</v>
      </c>
    </row>
    <row r="10" spans="1:6" ht="16.5" x14ac:dyDescent="0.35">
      <c r="A10" s="253" t="s">
        <v>106</v>
      </c>
      <c r="B10" s="256">
        <v>7.3943369238250057E-3</v>
      </c>
      <c r="C10" s="256">
        <v>8.8657757168522748E-3</v>
      </c>
      <c r="D10" s="256">
        <v>1.0174384166948752E-2</v>
      </c>
      <c r="E10" s="256">
        <v>1.1070229203520127E-2</v>
      </c>
      <c r="F10" s="258" t="s">
        <v>0</v>
      </c>
    </row>
    <row r="11" spans="1:6" x14ac:dyDescent="0.35">
      <c r="A11" s="249" t="s">
        <v>255</v>
      </c>
      <c r="B11" s="259"/>
      <c r="C11" s="260"/>
      <c r="D11" s="260"/>
      <c r="E11" s="260"/>
      <c r="F11" s="261"/>
    </row>
    <row r="12" spans="1:6" x14ac:dyDescent="0.35">
      <c r="A12" s="253" t="s">
        <v>99</v>
      </c>
      <c r="B12" s="262">
        <v>1071.7327567265615</v>
      </c>
      <c r="C12" s="262">
        <v>1358.2216003351487</v>
      </c>
      <c r="D12" s="262">
        <v>1799.0989078059745</v>
      </c>
      <c r="E12" s="262">
        <v>1601.1307013265703</v>
      </c>
      <c r="F12" s="255" t="s">
        <v>0</v>
      </c>
    </row>
    <row r="13" spans="1:6" x14ac:dyDescent="0.35">
      <c r="A13" s="253" t="s">
        <v>267</v>
      </c>
      <c r="B13" s="247" t="s">
        <v>0</v>
      </c>
      <c r="C13" s="256">
        <v>0.26731369533168148</v>
      </c>
      <c r="D13" s="256">
        <v>0.32459895157170005</v>
      </c>
      <c r="E13" s="256">
        <v>-0.11003742241210579</v>
      </c>
      <c r="F13" s="257">
        <v>0.16062507483042524</v>
      </c>
    </row>
    <row r="14" spans="1:6" x14ac:dyDescent="0.35">
      <c r="A14" s="249" t="s">
        <v>100</v>
      </c>
      <c r="B14" s="259"/>
      <c r="C14" s="260"/>
      <c r="D14" s="260"/>
      <c r="E14" s="260"/>
      <c r="F14" s="261"/>
    </row>
    <row r="15" spans="1:6" x14ac:dyDescent="0.35">
      <c r="A15" s="253" t="s">
        <v>99</v>
      </c>
      <c r="B15" s="263">
        <v>268.64601026837795</v>
      </c>
      <c r="C15" s="263">
        <v>314.74928013203242</v>
      </c>
      <c r="D15" s="263">
        <v>387.01305339291463</v>
      </c>
      <c r="E15" s="263">
        <v>366.79460024132999</v>
      </c>
      <c r="F15" s="255" t="s">
        <v>0</v>
      </c>
    </row>
    <row r="16" spans="1:6" x14ac:dyDescent="0.35">
      <c r="A16" s="253" t="s">
        <v>267</v>
      </c>
      <c r="B16" s="247" t="s">
        <v>0</v>
      </c>
      <c r="C16" s="256">
        <v>0.17161345451435217</v>
      </c>
      <c r="D16" s="256">
        <v>0.22959154419850836</v>
      </c>
      <c r="E16" s="256">
        <v>-5.2242302874104585E-2</v>
      </c>
      <c r="F16" s="257">
        <v>0.11632089861291865</v>
      </c>
    </row>
    <row r="17" spans="1:6" x14ac:dyDescent="0.35">
      <c r="A17" s="249" t="s">
        <v>101</v>
      </c>
      <c r="B17" s="259"/>
      <c r="C17" s="264"/>
      <c r="D17" s="264"/>
      <c r="E17" s="264"/>
      <c r="F17" s="261"/>
    </row>
    <row r="18" spans="1:6" x14ac:dyDescent="0.35">
      <c r="A18" s="253" t="s">
        <v>99</v>
      </c>
      <c r="B18" s="265">
        <v>35.959670188240722</v>
      </c>
      <c r="C18" s="265">
        <v>33.557076089065994</v>
      </c>
      <c r="D18" s="265">
        <v>26.21858153814944</v>
      </c>
      <c r="E18" s="265">
        <v>34.381351833660432</v>
      </c>
      <c r="F18" s="255" t="s">
        <v>0</v>
      </c>
    </row>
    <row r="19" spans="1:6" x14ac:dyDescent="0.35">
      <c r="A19" s="266" t="s">
        <v>267</v>
      </c>
      <c r="B19" s="267" t="s">
        <v>0</v>
      </c>
      <c r="C19" s="268">
        <v>-6.6813574390357067E-2</v>
      </c>
      <c r="D19" s="268">
        <v>-0.21868694791640919</v>
      </c>
      <c r="E19" s="268">
        <v>0.31133531322561159</v>
      </c>
      <c r="F19" s="269">
        <v>8.6115969729484432E-3</v>
      </c>
    </row>
    <row r="20" spans="1:6" s="24" customFormat="1" ht="10.5" x14ac:dyDescent="0.25">
      <c r="A20" s="24" t="s">
        <v>17</v>
      </c>
    </row>
    <row r="21" spans="1:6" s="24" customFormat="1" ht="10.5" x14ac:dyDescent="0.25">
      <c r="A21" s="469" t="s">
        <v>472</v>
      </c>
      <c r="B21" s="469"/>
      <c r="C21" s="469"/>
      <c r="D21" s="469"/>
      <c r="E21" s="469"/>
    </row>
    <row r="22" spans="1:6" s="24" customFormat="1" ht="10.5" x14ac:dyDescent="0.25"/>
    <row r="23" spans="1:6" s="24" customFormat="1" ht="10.5" x14ac:dyDescent="0.25">
      <c r="A23" s="469" t="s">
        <v>239</v>
      </c>
      <c r="B23" s="469"/>
      <c r="C23" s="469"/>
      <c r="D23" s="469"/>
      <c r="E23" s="469"/>
      <c r="F23" s="469"/>
    </row>
    <row r="24" spans="1:6" s="24" customFormat="1" ht="10.5" x14ac:dyDescent="0.25">
      <c r="A24" s="469"/>
      <c r="B24" s="469"/>
      <c r="C24" s="469"/>
      <c r="D24" s="469"/>
      <c r="E24" s="469"/>
      <c r="F24" s="469"/>
    </row>
    <row r="25" spans="1:6" s="24" customFormat="1" ht="15" customHeight="1" x14ac:dyDescent="0.25">
      <c r="A25" s="469" t="s">
        <v>240</v>
      </c>
      <c r="B25" s="469"/>
      <c r="C25" s="469"/>
      <c r="D25" s="469"/>
      <c r="E25" s="469"/>
      <c r="F25" s="469"/>
    </row>
    <row r="26" spans="1:6" s="24" customFormat="1" ht="10.5" x14ac:dyDescent="0.25">
      <c r="A26" s="469" t="s">
        <v>256</v>
      </c>
      <c r="B26" s="469"/>
      <c r="C26" s="469"/>
      <c r="D26" s="469"/>
      <c r="E26" s="469"/>
      <c r="F26" s="469"/>
    </row>
  </sheetData>
  <mergeCells count="5">
    <mergeCell ref="A2:F2"/>
    <mergeCell ref="A23:F24"/>
    <mergeCell ref="A25:F25"/>
    <mergeCell ref="A26:F26"/>
    <mergeCell ref="A21:E21"/>
  </mergeCells>
  <hyperlinks>
    <hyperlink ref="A2:F2" location="Índice!A1" display="Tabela 17 - Evolução dos gastos com atividades de formação (2014-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0"/>
  <sheetViews>
    <sheetView showGridLines="0" workbookViewId="0">
      <selection activeCell="I36" sqref="I36"/>
    </sheetView>
  </sheetViews>
  <sheetFormatPr defaultColWidth="9.1796875" defaultRowHeight="14.5" x14ac:dyDescent="0.35"/>
  <cols>
    <col min="1" max="1" width="40.1796875" style="33" bestFit="1" customWidth="1"/>
    <col min="2" max="6" width="10.7265625" style="33" customWidth="1"/>
    <col min="7" max="16384" width="9.1796875" style="33"/>
  </cols>
  <sheetData>
    <row r="2" spans="1:6" x14ac:dyDescent="0.35">
      <c r="A2" s="475" t="s">
        <v>439</v>
      </c>
      <c r="B2" s="475"/>
      <c r="C2" s="475"/>
      <c r="D2" s="475"/>
      <c r="E2" s="475"/>
      <c r="F2" s="475"/>
    </row>
    <row r="4" spans="1:6" x14ac:dyDescent="0.35">
      <c r="A4" s="100"/>
      <c r="B4" s="101">
        <v>2015</v>
      </c>
      <c r="C4" s="102">
        <v>2016</v>
      </c>
      <c r="D4" s="102">
        <v>2017</v>
      </c>
      <c r="E4" s="103">
        <v>2018</v>
      </c>
      <c r="F4" s="104" t="s">
        <v>12</v>
      </c>
    </row>
    <row r="5" spans="1:6" x14ac:dyDescent="0.35">
      <c r="A5" s="80" t="s">
        <v>107</v>
      </c>
      <c r="B5" s="81"/>
      <c r="C5" s="83"/>
      <c r="D5" s="81"/>
      <c r="E5" s="81"/>
      <c r="F5" s="84"/>
    </row>
    <row r="6" spans="1:6" x14ac:dyDescent="0.35">
      <c r="A6" s="105" t="s">
        <v>6</v>
      </c>
      <c r="B6" s="106">
        <v>4917</v>
      </c>
      <c r="C6" s="106">
        <v>4452</v>
      </c>
      <c r="D6" s="106">
        <v>4122</v>
      </c>
      <c r="E6" s="106">
        <v>3821</v>
      </c>
      <c r="F6" s="107" t="s">
        <v>0</v>
      </c>
    </row>
    <row r="7" spans="1:6" x14ac:dyDescent="0.35">
      <c r="A7" s="271" t="s">
        <v>267</v>
      </c>
      <c r="B7" s="272" t="s">
        <v>0</v>
      </c>
      <c r="C7" s="272">
        <v>-9.5000000000000001E-2</v>
      </c>
      <c r="D7" s="272">
        <v>-7.3999999999999996E-2</v>
      </c>
      <c r="E7" s="272">
        <v>-7.3022804463852453E-2</v>
      </c>
      <c r="F7" s="273">
        <v>-8.1000000000000003E-2</v>
      </c>
    </row>
    <row r="8" spans="1:6" x14ac:dyDescent="0.35">
      <c r="A8" s="24" t="s">
        <v>17</v>
      </c>
    </row>
    <row r="9" spans="1:6" x14ac:dyDescent="0.35">
      <c r="A9" s="469" t="s">
        <v>470</v>
      </c>
      <c r="B9" s="469"/>
      <c r="C9" s="469"/>
      <c r="D9" s="469"/>
      <c r="E9" s="469"/>
    </row>
    <row r="10" spans="1:6" x14ac:dyDescent="0.35">
      <c r="C10" s="398"/>
      <c r="D10" s="398"/>
      <c r="E10" s="398"/>
    </row>
  </sheetData>
  <mergeCells count="2">
    <mergeCell ref="A2:F2"/>
    <mergeCell ref="A9:E9"/>
  </mergeCells>
  <hyperlinks>
    <hyperlink ref="A2:F2" location="Índice!A1" display="Tabela 18 - Evolução do número de balcões, a 31 de dezembro (2014-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pageSetUpPr fitToPage="1"/>
  </sheetPr>
  <dimension ref="A2:J19"/>
  <sheetViews>
    <sheetView showGridLines="0" zoomScaleNormal="100" workbookViewId="0"/>
  </sheetViews>
  <sheetFormatPr defaultColWidth="9.1796875" defaultRowHeight="14.5" x14ac:dyDescent="0.35"/>
  <cols>
    <col min="1" max="1" width="39.1796875" style="33" bestFit="1" customWidth="1"/>
    <col min="2" max="10" width="11.7265625" style="33" customWidth="1"/>
    <col min="11" max="16384" width="9.1796875" style="33"/>
  </cols>
  <sheetData>
    <row r="2" spans="1:10" ht="31.5" customHeight="1" x14ac:dyDescent="0.35">
      <c r="A2" s="468" t="s">
        <v>278</v>
      </c>
      <c r="B2" s="468"/>
      <c r="C2" s="468"/>
      <c r="D2" s="468"/>
      <c r="E2" s="468"/>
      <c r="F2" s="468"/>
      <c r="G2" s="468"/>
      <c r="H2" s="468"/>
      <c r="I2" s="468"/>
      <c r="J2" s="468"/>
    </row>
    <row r="4" spans="1:10" ht="35.25" customHeight="1" x14ac:dyDescent="0.35">
      <c r="A4" s="34"/>
      <c r="B4" s="471" t="s">
        <v>1</v>
      </c>
      <c r="C4" s="472"/>
      <c r="D4" s="473"/>
      <c r="E4" s="471" t="s">
        <v>31</v>
      </c>
      <c r="F4" s="472"/>
      <c r="G4" s="473"/>
      <c r="H4" s="471" t="s">
        <v>2</v>
      </c>
      <c r="I4" s="472"/>
      <c r="J4" s="474"/>
    </row>
    <row r="5" spans="1:10" x14ac:dyDescent="0.35">
      <c r="A5" s="35"/>
      <c r="B5" s="77">
        <v>2016</v>
      </c>
      <c r="C5" s="77">
        <v>2017</v>
      </c>
      <c r="D5" s="77">
        <v>2018</v>
      </c>
      <c r="E5" s="77">
        <v>2016</v>
      </c>
      <c r="F5" s="77">
        <v>2017</v>
      </c>
      <c r="G5" s="77">
        <v>2018</v>
      </c>
      <c r="H5" s="77">
        <v>2016</v>
      </c>
      <c r="I5" s="77">
        <v>2017</v>
      </c>
      <c r="J5" s="77">
        <v>2018</v>
      </c>
    </row>
    <row r="6" spans="1:10" x14ac:dyDescent="0.35">
      <c r="A6" s="2" t="s">
        <v>18</v>
      </c>
      <c r="B6" s="381"/>
      <c r="C6" s="3"/>
      <c r="D6" s="3"/>
      <c r="E6" s="3"/>
      <c r="F6" s="3"/>
      <c r="G6" s="3"/>
      <c r="H6" s="3"/>
      <c r="I6" s="3"/>
      <c r="J6" s="4"/>
    </row>
    <row r="7" spans="1:10" x14ac:dyDescent="0.35">
      <c r="A7" s="36" t="s">
        <v>3</v>
      </c>
      <c r="B7" s="37">
        <v>12</v>
      </c>
      <c r="C7" s="37">
        <v>11</v>
      </c>
      <c r="D7" s="37">
        <v>12</v>
      </c>
      <c r="E7" s="37">
        <v>39</v>
      </c>
      <c r="F7" s="37">
        <v>38</v>
      </c>
      <c r="G7" s="37">
        <v>36</v>
      </c>
      <c r="H7" s="5">
        <f t="shared" ref="H7:J10" si="0">+B7/E7</f>
        <v>0.30769230769230771</v>
      </c>
      <c r="I7" s="5">
        <f t="shared" si="0"/>
        <v>0.28947368421052633</v>
      </c>
      <c r="J7" s="6">
        <f t="shared" si="0"/>
        <v>0.33333333333333331</v>
      </c>
    </row>
    <row r="8" spans="1:10" x14ac:dyDescent="0.35">
      <c r="A8" s="36" t="s">
        <v>4</v>
      </c>
      <c r="B8" s="37">
        <v>6</v>
      </c>
      <c r="C8" s="37">
        <v>6</v>
      </c>
      <c r="D8" s="37">
        <v>5</v>
      </c>
      <c r="E8" s="37">
        <v>14</v>
      </c>
      <c r="F8" s="37">
        <v>13</v>
      </c>
      <c r="G8" s="37">
        <v>13</v>
      </c>
      <c r="H8" s="5">
        <f t="shared" si="0"/>
        <v>0.42857142857142855</v>
      </c>
      <c r="I8" s="5">
        <f t="shared" si="0"/>
        <v>0.46153846153846156</v>
      </c>
      <c r="J8" s="6">
        <f t="shared" si="0"/>
        <v>0.38461538461538464</v>
      </c>
    </row>
    <row r="9" spans="1:10" x14ac:dyDescent="0.35">
      <c r="A9" s="36" t="s">
        <v>5</v>
      </c>
      <c r="B9" s="37">
        <v>5</v>
      </c>
      <c r="C9" s="37">
        <v>5</v>
      </c>
      <c r="D9" s="37">
        <v>7</v>
      </c>
      <c r="E9" s="37">
        <v>29</v>
      </c>
      <c r="F9" s="37">
        <v>28</v>
      </c>
      <c r="G9" s="37">
        <v>29</v>
      </c>
      <c r="H9" s="5">
        <f t="shared" si="0"/>
        <v>0.17241379310344829</v>
      </c>
      <c r="I9" s="5">
        <f t="shared" si="0"/>
        <v>0.17857142857142858</v>
      </c>
      <c r="J9" s="6">
        <f t="shared" si="0"/>
        <v>0.2413793103448276</v>
      </c>
    </row>
    <row r="10" spans="1:10" x14ac:dyDescent="0.35">
      <c r="A10" s="38" t="s">
        <v>6</v>
      </c>
      <c r="B10" s="39">
        <v>23</v>
      </c>
      <c r="C10" s="39">
        <v>22</v>
      </c>
      <c r="D10" s="39">
        <v>24</v>
      </c>
      <c r="E10" s="39">
        <v>82</v>
      </c>
      <c r="F10" s="39">
        <v>79</v>
      </c>
      <c r="G10" s="39">
        <v>78</v>
      </c>
      <c r="H10" s="7">
        <f t="shared" si="0"/>
        <v>0.28048780487804881</v>
      </c>
      <c r="I10" s="7">
        <f t="shared" si="0"/>
        <v>0.27848101265822783</v>
      </c>
      <c r="J10" s="8">
        <f t="shared" si="0"/>
        <v>0.30769230769230771</v>
      </c>
    </row>
    <row r="11" spans="1:10" x14ac:dyDescent="0.35">
      <c r="A11" s="9" t="s">
        <v>159</v>
      </c>
      <c r="B11" s="382"/>
      <c r="C11" s="40"/>
      <c r="D11" s="40"/>
      <c r="E11" s="40"/>
      <c r="F11" s="40"/>
      <c r="G11" s="40"/>
      <c r="H11" s="40"/>
      <c r="I11" s="40"/>
      <c r="J11" s="41"/>
    </row>
    <row r="12" spans="1:10" x14ac:dyDescent="0.35">
      <c r="A12" s="36" t="s">
        <v>3</v>
      </c>
      <c r="B12" s="42">
        <v>294978</v>
      </c>
      <c r="C12" s="42">
        <v>261499</v>
      </c>
      <c r="D12" s="42">
        <v>259014.32357415001</v>
      </c>
      <c r="E12" s="42">
        <v>298940</v>
      </c>
      <c r="F12" s="42">
        <v>265769</v>
      </c>
      <c r="G12" s="42">
        <v>262704.71650009003</v>
      </c>
      <c r="H12" s="5">
        <f t="shared" ref="H12:J15" si="1">+B12/E12</f>
        <v>0.98674650431524724</v>
      </c>
      <c r="I12" s="5">
        <f t="shared" si="1"/>
        <v>0.98393341586114258</v>
      </c>
      <c r="J12" s="6">
        <f t="shared" si="1"/>
        <v>0.98595231568315311</v>
      </c>
    </row>
    <row r="13" spans="1:10" x14ac:dyDescent="0.35">
      <c r="A13" s="36" t="s">
        <v>4</v>
      </c>
      <c r="B13" s="42">
        <v>62692</v>
      </c>
      <c r="C13" s="42">
        <v>90703</v>
      </c>
      <c r="D13" s="42">
        <v>89341.997767230001</v>
      </c>
      <c r="E13" s="42">
        <v>66828</v>
      </c>
      <c r="F13" s="42">
        <v>95308</v>
      </c>
      <c r="G13" s="42">
        <v>94591.238200980006</v>
      </c>
      <c r="H13" s="5">
        <f t="shared" si="1"/>
        <v>0.93810977434608245</v>
      </c>
      <c r="I13" s="5">
        <f t="shared" si="1"/>
        <v>0.95168296470390734</v>
      </c>
      <c r="J13" s="6">
        <f t="shared" si="1"/>
        <v>0.94450606067131893</v>
      </c>
    </row>
    <row r="14" spans="1:10" x14ac:dyDescent="0.35">
      <c r="A14" s="36" t="s">
        <v>5</v>
      </c>
      <c r="B14" s="42">
        <v>6671</v>
      </c>
      <c r="C14" s="42">
        <v>10321</v>
      </c>
      <c r="D14" s="42">
        <v>17208.611661760002</v>
      </c>
      <c r="E14" s="42">
        <v>20308</v>
      </c>
      <c r="F14" s="42">
        <v>20197</v>
      </c>
      <c r="G14" s="42">
        <v>27238.860948080001</v>
      </c>
      <c r="H14" s="5">
        <f t="shared" si="1"/>
        <v>0.32849123498128818</v>
      </c>
      <c r="I14" s="5">
        <f t="shared" si="1"/>
        <v>0.51101648759716789</v>
      </c>
      <c r="J14" s="6">
        <f t="shared" si="1"/>
        <v>0.63176693381420546</v>
      </c>
    </row>
    <row r="15" spans="1:10" x14ac:dyDescent="0.35">
      <c r="A15" s="43" t="s">
        <v>6</v>
      </c>
      <c r="B15" s="44">
        <v>364341</v>
      </c>
      <c r="C15" s="44">
        <v>362523</v>
      </c>
      <c r="D15" s="44">
        <v>365564.93300314003</v>
      </c>
      <c r="E15" s="44">
        <v>386076</v>
      </c>
      <c r="F15" s="44">
        <v>381274</v>
      </c>
      <c r="G15" s="44">
        <f>+SUM(G12:G14)</f>
        <v>384534.81564915006</v>
      </c>
      <c r="H15" s="10">
        <f t="shared" si="1"/>
        <v>0.94370279426848602</v>
      </c>
      <c r="I15" s="10">
        <f t="shared" si="1"/>
        <v>0.95082014509250568</v>
      </c>
      <c r="J15" s="11">
        <f t="shared" si="1"/>
        <v>0.95066797108088608</v>
      </c>
    </row>
    <row r="16" spans="1:10" x14ac:dyDescent="0.35">
      <c r="A16" s="24" t="s">
        <v>16</v>
      </c>
      <c r="B16" s="24"/>
      <c r="C16" s="24"/>
      <c r="D16" s="24"/>
      <c r="E16" s="24"/>
      <c r="F16" s="24"/>
      <c r="G16" s="24"/>
      <c r="H16" s="24"/>
      <c r="I16" s="24"/>
      <c r="J16" s="24"/>
    </row>
    <row r="17" spans="1:10" ht="42" customHeight="1" x14ac:dyDescent="0.35">
      <c r="A17" s="469" t="s">
        <v>424</v>
      </c>
      <c r="B17" s="469"/>
      <c r="C17" s="469"/>
      <c r="D17" s="469"/>
      <c r="E17" s="469"/>
      <c r="F17" s="469"/>
      <c r="G17" s="469"/>
      <c r="H17" s="469"/>
      <c r="I17" s="469"/>
      <c r="J17" s="469"/>
    </row>
    <row r="18" spans="1:10" x14ac:dyDescent="0.35">
      <c r="A18" s="469" t="s">
        <v>20</v>
      </c>
      <c r="B18" s="469"/>
      <c r="C18" s="469"/>
      <c r="D18" s="469"/>
      <c r="E18" s="469"/>
      <c r="F18" s="469"/>
      <c r="G18" s="469"/>
      <c r="H18" s="469"/>
      <c r="I18" s="469"/>
      <c r="J18" s="469"/>
    </row>
    <row r="19" spans="1:10" x14ac:dyDescent="0.35">
      <c r="A19" s="470"/>
      <c r="B19" s="470"/>
      <c r="C19" s="470"/>
      <c r="D19" s="470"/>
      <c r="E19" s="470"/>
      <c r="F19" s="470"/>
      <c r="G19" s="470"/>
      <c r="H19" s="470"/>
      <c r="I19" s="470"/>
      <c r="J19" s="470"/>
    </row>
  </sheetData>
  <mergeCells count="7">
    <mergeCell ref="A2:J2"/>
    <mergeCell ref="A17:J17"/>
    <mergeCell ref="A18:J18"/>
    <mergeCell ref="A19:J19"/>
    <mergeCell ref="B4:D4"/>
    <mergeCell ref="E4:G4"/>
    <mergeCell ref="H4:J4"/>
  </mergeCells>
  <hyperlinks>
    <hyperlink ref="A2:J2" location="Índice!A1" display="Tabela 1 - Representatividade dos Associados no sistema bancário português, total e por origem/forma de representação legal, a 31 de dezembro (2016-2017)"/>
  </hyperlinks>
  <pageMargins left="0.70866141732283472" right="0.70866141732283472" top="0.74803149606299213" bottom="0.74803149606299213" header="0.31496062992125984" footer="0.31496062992125984"/>
  <pageSetup paperSize="9" scale="90"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0"/>
  <sheetViews>
    <sheetView showGridLines="0" workbookViewId="0">
      <selection activeCell="A2" sqref="A2:F2"/>
    </sheetView>
  </sheetViews>
  <sheetFormatPr defaultColWidth="9.1796875" defaultRowHeight="14.5" x14ac:dyDescent="0.35"/>
  <cols>
    <col min="1" max="1" width="40.1796875" style="33" bestFit="1" customWidth="1"/>
    <col min="2" max="6" width="10.7265625" style="33" customWidth="1"/>
    <col min="7" max="16384" width="9.1796875" style="33"/>
  </cols>
  <sheetData>
    <row r="2" spans="1:6" x14ac:dyDescent="0.35">
      <c r="A2" s="475" t="s">
        <v>440</v>
      </c>
      <c r="B2" s="475"/>
      <c r="C2" s="475"/>
      <c r="D2" s="475"/>
      <c r="E2" s="475"/>
      <c r="F2" s="475"/>
    </row>
    <row r="4" spans="1:6" x14ac:dyDescent="0.35">
      <c r="A4" s="100"/>
      <c r="B4" s="101">
        <v>2015</v>
      </c>
      <c r="C4" s="102">
        <v>2016</v>
      </c>
      <c r="D4" s="102">
        <v>2017</v>
      </c>
      <c r="E4" s="103">
        <v>2018</v>
      </c>
      <c r="F4" s="104" t="s">
        <v>12</v>
      </c>
    </row>
    <row r="5" spans="1:6" x14ac:dyDescent="0.35">
      <c r="A5" s="80" t="s">
        <v>34</v>
      </c>
      <c r="B5" s="81"/>
      <c r="C5" s="83"/>
      <c r="D5" s="81"/>
      <c r="E5" s="81"/>
      <c r="F5" s="84"/>
    </row>
    <row r="6" spans="1:6" x14ac:dyDescent="0.35">
      <c r="A6" s="105" t="s">
        <v>6</v>
      </c>
      <c r="B6" s="86">
        <v>3678</v>
      </c>
      <c r="C6" s="86">
        <v>3286</v>
      </c>
      <c r="D6" s="86">
        <v>3127</v>
      </c>
      <c r="E6" s="86">
        <v>2826</v>
      </c>
      <c r="F6" s="88" t="s">
        <v>0</v>
      </c>
    </row>
    <row r="7" spans="1:6" x14ac:dyDescent="0.35">
      <c r="A7" s="105" t="s">
        <v>267</v>
      </c>
      <c r="B7" s="90" t="s">
        <v>0</v>
      </c>
      <c r="C7" s="90">
        <v>-0.10657966286025011</v>
      </c>
      <c r="D7" s="90">
        <v>-4.8387096774193505E-2</v>
      </c>
      <c r="E7" s="90">
        <v>-9.6000000000000002E-2</v>
      </c>
      <c r="F7" s="91">
        <v>-8.4000000000000005E-2</v>
      </c>
    </row>
    <row r="8" spans="1:6" ht="31.5" customHeight="1" x14ac:dyDescent="0.35">
      <c r="A8" s="118" t="s">
        <v>271</v>
      </c>
      <c r="B8" s="90" t="s">
        <v>0</v>
      </c>
      <c r="C8" s="90">
        <v>-7.9723408582468985E-2</v>
      </c>
      <c r="D8" s="90">
        <v>-3.5714285714285705E-2</v>
      </c>
      <c r="E8" s="90">
        <v>-7.2999999999999995E-2</v>
      </c>
      <c r="F8" s="91">
        <v>-6.8804316342489319E-2</v>
      </c>
    </row>
    <row r="9" spans="1:6" x14ac:dyDescent="0.35">
      <c r="A9" s="80" t="s">
        <v>35</v>
      </c>
      <c r="B9" s="81"/>
      <c r="C9" s="274"/>
      <c r="D9" s="81"/>
      <c r="E9" s="81"/>
      <c r="F9" s="84"/>
    </row>
    <row r="10" spans="1:6" x14ac:dyDescent="0.35">
      <c r="A10" s="105" t="s">
        <v>6</v>
      </c>
      <c r="B10" s="86">
        <v>1153</v>
      </c>
      <c r="C10" s="275">
        <v>1080</v>
      </c>
      <c r="D10" s="86">
        <v>902</v>
      </c>
      <c r="E10" s="86">
        <v>906</v>
      </c>
      <c r="F10" s="88" t="s">
        <v>0</v>
      </c>
    </row>
    <row r="11" spans="1:6" x14ac:dyDescent="0.35">
      <c r="A11" s="105" t="s">
        <v>267</v>
      </c>
      <c r="B11" s="90" t="s">
        <v>0</v>
      </c>
      <c r="C11" s="90">
        <v>-6.3313096270598446E-2</v>
      </c>
      <c r="D11" s="90">
        <v>-0.16481481481481486</v>
      </c>
      <c r="E11" s="90">
        <v>4.4345898004434225E-3</v>
      </c>
      <c r="F11" s="91">
        <v>-7.4564440428323289E-2</v>
      </c>
    </row>
    <row r="12" spans="1:6" ht="29" x14ac:dyDescent="0.35">
      <c r="A12" s="118" t="s">
        <v>271</v>
      </c>
      <c r="B12" s="90" t="s">
        <v>0</v>
      </c>
      <c r="C12" s="90">
        <v>-1.4846451088061832E-2</v>
      </c>
      <c r="D12" s="90">
        <v>-3.9982030548068294E-2</v>
      </c>
      <c r="E12" s="90">
        <v>9.7040271712760164E-4</v>
      </c>
      <c r="F12" s="91">
        <v>-1.7952692973000842E-2</v>
      </c>
    </row>
    <row r="13" spans="1:6" x14ac:dyDescent="0.35">
      <c r="A13" s="80" t="s">
        <v>36</v>
      </c>
      <c r="B13" s="81"/>
      <c r="C13" s="274"/>
      <c r="D13" s="81"/>
      <c r="E13" s="81"/>
      <c r="F13" s="84"/>
    </row>
    <row r="14" spans="1:6" x14ac:dyDescent="0.35">
      <c r="A14" s="105" t="s">
        <v>6</v>
      </c>
      <c r="B14" s="86">
        <v>86</v>
      </c>
      <c r="C14" s="275">
        <v>86</v>
      </c>
      <c r="D14" s="86">
        <v>93</v>
      </c>
      <c r="E14" s="86">
        <v>89</v>
      </c>
      <c r="F14" s="88" t="s">
        <v>0</v>
      </c>
    </row>
    <row r="15" spans="1:6" x14ac:dyDescent="0.35">
      <c r="A15" s="105" t="s">
        <v>267</v>
      </c>
      <c r="B15" s="89" t="s">
        <v>0</v>
      </c>
      <c r="C15" s="90">
        <v>0</v>
      </c>
      <c r="D15" s="90">
        <v>8.1395348837209225E-2</v>
      </c>
      <c r="E15" s="90">
        <v>-4.3010752688172005E-2</v>
      </c>
      <c r="F15" s="91">
        <v>1.2794865383012407E-2</v>
      </c>
    </row>
    <row r="16" spans="1:6" ht="29" x14ac:dyDescent="0.35">
      <c r="A16" s="119" t="s">
        <v>271</v>
      </c>
      <c r="B16" s="276" t="s">
        <v>0</v>
      </c>
      <c r="C16" s="277">
        <v>0</v>
      </c>
      <c r="D16" s="278">
        <v>1.3477088948787063E-3</v>
      </c>
      <c r="E16" s="278">
        <v>-9.7040271712760836E-4</v>
      </c>
      <c r="F16" s="279">
        <v>1.2576872591703263E-4</v>
      </c>
    </row>
    <row r="17" spans="1:6" x14ac:dyDescent="0.35">
      <c r="A17" s="24" t="s">
        <v>17</v>
      </c>
    </row>
    <row r="18" spans="1:6" x14ac:dyDescent="0.35">
      <c r="A18" s="469" t="s">
        <v>470</v>
      </c>
      <c r="B18" s="469"/>
      <c r="C18" s="469"/>
      <c r="D18" s="469"/>
      <c r="E18" s="469"/>
    </row>
    <row r="19" spans="1:6" x14ac:dyDescent="0.35">
      <c r="B19" s="404"/>
      <c r="C19" s="404"/>
      <c r="D19" s="404"/>
      <c r="E19" s="404"/>
      <c r="F19" s="404"/>
    </row>
    <row r="20" spans="1:6" x14ac:dyDescent="0.35">
      <c r="C20" s="396"/>
      <c r="D20" s="396"/>
      <c r="E20" s="396"/>
      <c r="F20" s="396"/>
    </row>
  </sheetData>
  <mergeCells count="2">
    <mergeCell ref="A2:F2"/>
    <mergeCell ref="A18:E18"/>
  </mergeCells>
  <hyperlinks>
    <hyperlink ref="A2:F2" location="Índice!A1" display="Tabela 19 - Evolução do número de balcões em Portugal, por dimensão, a 31 de dezembro (2014-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9"/>
  <sheetViews>
    <sheetView showGridLines="0" workbookViewId="0">
      <selection activeCell="J16" sqref="J16"/>
    </sheetView>
  </sheetViews>
  <sheetFormatPr defaultColWidth="9.1796875" defaultRowHeight="14.5" x14ac:dyDescent="0.35"/>
  <cols>
    <col min="1" max="1" width="40.1796875" style="33" bestFit="1" customWidth="1"/>
    <col min="2" max="6" width="10.7265625" style="33" customWidth="1"/>
    <col min="7" max="16384" width="9.1796875" style="33"/>
  </cols>
  <sheetData>
    <row r="2" spans="1:6" ht="31.5" customHeight="1" x14ac:dyDescent="0.35">
      <c r="A2" s="475" t="s">
        <v>441</v>
      </c>
      <c r="B2" s="475"/>
      <c r="C2" s="475"/>
      <c r="D2" s="475"/>
      <c r="E2" s="475"/>
      <c r="F2" s="475"/>
    </row>
    <row r="4" spans="1:6" x14ac:dyDescent="0.35">
      <c r="A4" s="100"/>
      <c r="B4" s="101">
        <v>2015</v>
      </c>
      <c r="C4" s="102">
        <v>2016</v>
      </c>
      <c r="D4" s="102">
        <v>2017</v>
      </c>
      <c r="E4" s="103">
        <v>2018</v>
      </c>
      <c r="F4" s="104" t="s">
        <v>12</v>
      </c>
    </row>
    <row r="5" spans="1:6" x14ac:dyDescent="0.35">
      <c r="A5" s="80" t="s">
        <v>45</v>
      </c>
      <c r="B5" s="81"/>
      <c r="C5" s="83"/>
      <c r="D5" s="81"/>
      <c r="E5" s="81"/>
      <c r="F5" s="84"/>
    </row>
    <row r="6" spans="1:6" x14ac:dyDescent="0.35">
      <c r="A6" s="105" t="s">
        <v>6</v>
      </c>
      <c r="B6" s="86">
        <v>3953</v>
      </c>
      <c r="C6" s="86">
        <v>3641</v>
      </c>
      <c r="D6" s="86">
        <v>2914</v>
      </c>
      <c r="E6" s="86">
        <v>2724</v>
      </c>
      <c r="F6" s="88" t="s">
        <v>0</v>
      </c>
    </row>
    <row r="7" spans="1:6" x14ac:dyDescent="0.35">
      <c r="A7" s="105" t="s">
        <v>267</v>
      </c>
      <c r="B7" s="90" t="s">
        <v>0</v>
      </c>
      <c r="C7" s="90">
        <v>-7.8927396913736403E-2</v>
      </c>
      <c r="D7" s="90">
        <v>-0.19967042021422687</v>
      </c>
      <c r="E7" s="90">
        <v>-6.5202470830473591E-2</v>
      </c>
      <c r="F7" s="91">
        <v>-0.11460009598614562</v>
      </c>
    </row>
    <row r="8" spans="1:6" ht="31.5" customHeight="1" x14ac:dyDescent="0.35">
      <c r="A8" s="118" t="s">
        <v>271</v>
      </c>
      <c r="B8" s="90" t="s">
        <v>0</v>
      </c>
      <c r="C8" s="90">
        <v>-5.3081147040878587E-2</v>
      </c>
      <c r="D8" s="90">
        <v>-4.3351302785265028E-2</v>
      </c>
      <c r="E8" s="90">
        <v>-4.609412906356139E-2</v>
      </c>
      <c r="F8" s="91">
        <v>-4.7508859629901666E-2</v>
      </c>
    </row>
    <row r="9" spans="1:6" x14ac:dyDescent="0.35">
      <c r="A9" s="80" t="s">
        <v>46</v>
      </c>
      <c r="B9" s="81"/>
      <c r="C9" s="274"/>
      <c r="D9" s="81"/>
      <c r="E9" s="81"/>
      <c r="F9" s="84"/>
    </row>
    <row r="10" spans="1:6" x14ac:dyDescent="0.35">
      <c r="A10" s="105" t="s">
        <v>6</v>
      </c>
      <c r="B10" s="86">
        <v>877</v>
      </c>
      <c r="C10" s="275">
        <v>743</v>
      </c>
      <c r="D10" s="86">
        <v>1167</v>
      </c>
      <c r="E10" s="86">
        <v>1022</v>
      </c>
      <c r="F10" s="88" t="s">
        <v>0</v>
      </c>
    </row>
    <row r="11" spans="1:6" x14ac:dyDescent="0.35">
      <c r="A11" s="105" t="s">
        <v>267</v>
      </c>
      <c r="B11" s="90" t="s">
        <v>0</v>
      </c>
      <c r="C11" s="90">
        <v>-0.1527936145952109</v>
      </c>
      <c r="D11" s="90">
        <v>0.57065948855989235</v>
      </c>
      <c r="E11" s="90">
        <v>-0.124</v>
      </c>
      <c r="F11" s="91">
        <v>9.8000000000000004E-2</v>
      </c>
    </row>
    <row r="12" spans="1:6" ht="29" x14ac:dyDescent="0.35">
      <c r="A12" s="118" t="s">
        <v>271</v>
      </c>
      <c r="B12" s="90" t="s">
        <v>0</v>
      </c>
      <c r="C12" s="90">
        <v>-3.7624567825910109E-2</v>
      </c>
      <c r="D12" s="90">
        <v>-2.4932614555256076E-2</v>
      </c>
      <c r="E12" s="90">
        <v>-3.2000000000000001E-2</v>
      </c>
      <c r="F12" s="91">
        <v>-3.1E-2</v>
      </c>
    </row>
    <row r="13" spans="1:6" x14ac:dyDescent="0.35">
      <c r="A13" s="80" t="s">
        <v>47</v>
      </c>
      <c r="B13" s="81"/>
      <c r="C13" s="274"/>
      <c r="D13" s="81"/>
      <c r="E13" s="81"/>
      <c r="F13" s="84"/>
    </row>
    <row r="14" spans="1:6" x14ac:dyDescent="0.35">
      <c r="A14" s="105" t="s">
        <v>6</v>
      </c>
      <c r="B14" s="86">
        <v>87</v>
      </c>
      <c r="C14" s="275">
        <v>68</v>
      </c>
      <c r="D14" s="86">
        <v>41</v>
      </c>
      <c r="E14" s="86">
        <v>75</v>
      </c>
      <c r="F14" s="88" t="s">
        <v>0</v>
      </c>
    </row>
    <row r="15" spans="1:6" x14ac:dyDescent="0.35">
      <c r="A15" s="105" t="s">
        <v>267</v>
      </c>
      <c r="B15" s="89" t="s">
        <v>0</v>
      </c>
      <c r="C15" s="90">
        <v>-0.2183908045977011</v>
      </c>
      <c r="D15" s="90">
        <v>-0.3970588235294118</v>
      </c>
      <c r="E15" s="90">
        <v>0.8292682926829269</v>
      </c>
      <c r="F15" s="91">
        <v>7.1272888185271333E-2</v>
      </c>
    </row>
    <row r="16" spans="1:6" ht="29" x14ac:dyDescent="0.35">
      <c r="A16" s="119" t="s">
        <v>271</v>
      </c>
      <c r="B16" s="276" t="s">
        <v>0</v>
      </c>
      <c r="C16" s="277">
        <v>-3.8641448037421196E-3</v>
      </c>
      <c r="D16" s="278">
        <v>-6.0646900269541787E-3</v>
      </c>
      <c r="E16" s="278">
        <v>4.6094129063561379E-3</v>
      </c>
      <c r="F16" s="279">
        <v>-1.7731406414467198E-3</v>
      </c>
    </row>
    <row r="17" spans="1:5" x14ac:dyDescent="0.35">
      <c r="A17" s="24" t="s">
        <v>17</v>
      </c>
    </row>
    <row r="18" spans="1:5" x14ac:dyDescent="0.35">
      <c r="A18" s="469" t="s">
        <v>470</v>
      </c>
      <c r="B18" s="469"/>
      <c r="C18" s="469"/>
      <c r="D18" s="469"/>
      <c r="E18" s="469"/>
    </row>
    <row r="19" spans="1:5" x14ac:dyDescent="0.35">
      <c r="C19" s="396"/>
      <c r="D19" s="396"/>
      <c r="E19" s="396"/>
    </row>
  </sheetData>
  <mergeCells count="2">
    <mergeCell ref="A2:F2"/>
    <mergeCell ref="A18:E18"/>
  </mergeCells>
  <hyperlinks>
    <hyperlink ref="A2:F2" location="Índice!A1" display="Tabela 20 - Evolução do número de balcões em Portugal, por origem/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8"/>
  <sheetViews>
    <sheetView showGridLines="0" workbookViewId="0">
      <selection activeCell="A2" sqref="A2:F2"/>
    </sheetView>
  </sheetViews>
  <sheetFormatPr defaultColWidth="9.1796875" defaultRowHeight="14.5" x14ac:dyDescent="0.35"/>
  <cols>
    <col min="1" max="1" width="40.1796875" style="33" bestFit="1" customWidth="1"/>
    <col min="2" max="6" width="10.7265625" style="33" customWidth="1"/>
    <col min="7" max="16384" width="9.1796875" style="33"/>
  </cols>
  <sheetData>
    <row r="2" spans="1:6" x14ac:dyDescent="0.35">
      <c r="A2" s="475" t="s">
        <v>442</v>
      </c>
      <c r="B2" s="475"/>
      <c r="C2" s="475"/>
      <c r="D2" s="475"/>
      <c r="E2" s="475"/>
      <c r="F2" s="475"/>
    </row>
    <row r="4" spans="1:6" x14ac:dyDescent="0.35">
      <c r="A4" s="100"/>
      <c r="B4" s="101">
        <v>2015</v>
      </c>
      <c r="C4" s="102">
        <v>2016</v>
      </c>
      <c r="D4" s="102">
        <v>2017</v>
      </c>
      <c r="E4" s="103">
        <v>2018</v>
      </c>
      <c r="F4" s="104" t="s">
        <v>12</v>
      </c>
    </row>
    <row r="5" spans="1:6" x14ac:dyDescent="0.35">
      <c r="A5" s="80" t="s">
        <v>108</v>
      </c>
      <c r="B5" s="81"/>
      <c r="C5" s="83"/>
      <c r="D5" s="81"/>
      <c r="E5" s="81"/>
      <c r="F5" s="84"/>
    </row>
    <row r="6" spans="1:6" x14ac:dyDescent="0.35">
      <c r="A6" s="105" t="s">
        <v>6</v>
      </c>
      <c r="B6" s="86">
        <v>31030</v>
      </c>
      <c r="C6" s="86">
        <v>22353</v>
      </c>
      <c r="D6" s="86">
        <v>17551</v>
      </c>
      <c r="E6" s="86">
        <v>11113</v>
      </c>
      <c r="F6" s="88"/>
    </row>
    <row r="7" spans="1:6" x14ac:dyDescent="0.35">
      <c r="A7" s="105" t="s">
        <v>267</v>
      </c>
      <c r="B7" s="90" t="s">
        <v>0</v>
      </c>
      <c r="C7" s="90">
        <v>-0.27963261359974223</v>
      </c>
      <c r="D7" s="90">
        <v>-0.21482575045855146</v>
      </c>
      <c r="E7" s="90">
        <v>-0.36681670560082047</v>
      </c>
      <c r="F7" s="91">
        <v>-0.2870916898863714</v>
      </c>
    </row>
    <row r="8" spans="1:6" x14ac:dyDescent="0.35">
      <c r="A8" s="80" t="s">
        <v>109</v>
      </c>
      <c r="B8" s="81"/>
      <c r="C8" s="274"/>
      <c r="D8" s="81"/>
      <c r="E8" s="81"/>
      <c r="F8" s="84"/>
    </row>
    <row r="9" spans="1:6" x14ac:dyDescent="0.35">
      <c r="A9" s="105" t="s">
        <v>6</v>
      </c>
      <c r="B9" s="86">
        <v>8570</v>
      </c>
      <c r="C9" s="275">
        <v>6884</v>
      </c>
      <c r="D9" s="86">
        <v>7656</v>
      </c>
      <c r="E9" s="86">
        <v>4497</v>
      </c>
      <c r="F9" s="88"/>
    </row>
    <row r="10" spans="1:6" x14ac:dyDescent="0.35">
      <c r="A10" s="105" t="s">
        <v>267</v>
      </c>
      <c r="B10" s="90" t="s">
        <v>0</v>
      </c>
      <c r="C10" s="90">
        <v>-0.19673278879813305</v>
      </c>
      <c r="D10" s="90">
        <v>0.11214410226612426</v>
      </c>
      <c r="E10" s="90">
        <v>-0.41261755485893414</v>
      </c>
      <c r="F10" s="91">
        <v>-0.16573541379698098</v>
      </c>
    </row>
    <row r="11" spans="1:6" x14ac:dyDescent="0.35">
      <c r="A11" s="80" t="s">
        <v>110</v>
      </c>
      <c r="B11" s="81"/>
      <c r="C11" s="274"/>
      <c r="D11" s="81"/>
      <c r="E11" s="81"/>
      <c r="F11" s="84"/>
    </row>
    <row r="12" spans="1:6" x14ac:dyDescent="0.35">
      <c r="A12" s="105" t="s">
        <v>6</v>
      </c>
      <c r="B12" s="86">
        <v>3080</v>
      </c>
      <c r="C12" s="275">
        <v>2094</v>
      </c>
      <c r="D12" s="86">
        <v>1711</v>
      </c>
      <c r="E12" s="86">
        <v>1600</v>
      </c>
      <c r="F12" s="88"/>
    </row>
    <row r="13" spans="1:6" x14ac:dyDescent="0.35">
      <c r="A13" s="105" t="s">
        <v>267</v>
      </c>
      <c r="B13" s="90" t="s">
        <v>0</v>
      </c>
      <c r="C13" s="90">
        <v>-0.32012987012987015</v>
      </c>
      <c r="D13" s="90">
        <v>-0.18290353390639924</v>
      </c>
      <c r="E13" s="90">
        <v>-6.4874342489772086E-2</v>
      </c>
      <c r="F13" s="91">
        <v>-0.18930258217534715</v>
      </c>
    </row>
    <row r="14" spans="1:6" x14ac:dyDescent="0.35">
      <c r="A14" s="80" t="s">
        <v>111</v>
      </c>
      <c r="B14" s="81"/>
      <c r="C14" s="274"/>
      <c r="D14" s="81"/>
      <c r="E14" s="81"/>
      <c r="F14" s="84"/>
    </row>
    <row r="15" spans="1:6" x14ac:dyDescent="0.35">
      <c r="A15" s="105" t="s">
        <v>6</v>
      </c>
      <c r="B15" s="86">
        <v>19380</v>
      </c>
      <c r="C15" s="275">
        <v>13375</v>
      </c>
      <c r="D15" s="86">
        <v>8184</v>
      </c>
      <c r="E15" s="86">
        <v>5016</v>
      </c>
      <c r="F15" s="88"/>
    </row>
    <row r="16" spans="1:6" x14ac:dyDescent="0.35">
      <c r="A16" s="271" t="s">
        <v>267</v>
      </c>
      <c r="B16" s="96" t="s">
        <v>112</v>
      </c>
      <c r="C16" s="97">
        <v>-0.3098555211558307</v>
      </c>
      <c r="D16" s="97">
        <v>-0.38811214953271023</v>
      </c>
      <c r="E16" s="97">
        <v>-0.38709677419354838</v>
      </c>
      <c r="F16" s="280">
        <v>-0.36168814829402979</v>
      </c>
    </row>
    <row r="17" spans="1:5" x14ac:dyDescent="0.35">
      <c r="A17" s="24" t="s">
        <v>17</v>
      </c>
    </row>
    <row r="18" spans="1:5" x14ac:dyDescent="0.35">
      <c r="A18" s="469" t="s">
        <v>470</v>
      </c>
      <c r="B18" s="469"/>
      <c r="C18" s="469"/>
      <c r="D18" s="469"/>
      <c r="E18" s="469"/>
    </row>
  </sheetData>
  <mergeCells count="2">
    <mergeCell ref="A2:F2"/>
    <mergeCell ref="A18:E18"/>
  </mergeCells>
  <hyperlinks>
    <hyperlink ref="A2:F2" location="Índice!A1" display="Tabela 21 - Evolução de promotores externos em Portugal, por tipologia, a 31 de dezembro (2014-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pageSetUpPr fitToPage="1"/>
  </sheetPr>
  <dimension ref="A2:O33"/>
  <sheetViews>
    <sheetView showGridLines="0" workbookViewId="0">
      <selection activeCell="A2" sqref="A2:O2"/>
    </sheetView>
  </sheetViews>
  <sheetFormatPr defaultColWidth="9.1796875" defaultRowHeight="14.5" x14ac:dyDescent="0.35"/>
  <cols>
    <col min="1" max="1" width="31" style="33" customWidth="1"/>
    <col min="2" max="10" width="10.7265625" style="33" customWidth="1"/>
    <col min="11" max="16384" width="9.1796875" style="33"/>
  </cols>
  <sheetData>
    <row r="2" spans="1:15" x14ac:dyDescent="0.35">
      <c r="A2" s="475" t="s">
        <v>443</v>
      </c>
      <c r="B2" s="475"/>
      <c r="C2" s="475"/>
      <c r="D2" s="475"/>
      <c r="E2" s="475"/>
      <c r="F2" s="475"/>
      <c r="G2" s="475"/>
      <c r="H2" s="475"/>
      <c r="I2" s="475"/>
      <c r="J2" s="475"/>
      <c r="K2" s="475"/>
      <c r="L2" s="475"/>
      <c r="M2" s="475"/>
      <c r="N2" s="475"/>
      <c r="O2" s="475"/>
    </row>
    <row r="4" spans="1:15" x14ac:dyDescent="0.35">
      <c r="A4" s="281"/>
      <c r="B4" s="480" t="s">
        <v>6</v>
      </c>
      <c r="C4" s="481"/>
      <c r="D4" s="480" t="s">
        <v>11</v>
      </c>
      <c r="E4" s="481"/>
      <c r="F4" s="480" t="s">
        <v>12</v>
      </c>
      <c r="G4" s="481"/>
      <c r="H4" s="480" t="s">
        <v>13</v>
      </c>
      <c r="I4" s="481"/>
      <c r="J4" s="480" t="s">
        <v>3</v>
      </c>
      <c r="K4" s="481"/>
      <c r="L4" s="480" t="s">
        <v>4</v>
      </c>
      <c r="M4" s="481"/>
      <c r="N4" s="480" t="s">
        <v>5</v>
      </c>
      <c r="O4" s="481"/>
    </row>
    <row r="5" spans="1:15" x14ac:dyDescent="0.35">
      <c r="A5" s="192" t="s">
        <v>113</v>
      </c>
      <c r="B5" s="282"/>
      <c r="C5" s="291"/>
      <c r="D5" s="282"/>
      <c r="E5" s="284"/>
      <c r="F5" s="282"/>
      <c r="G5" s="284"/>
      <c r="H5" s="282"/>
      <c r="I5" s="291"/>
      <c r="J5" s="282"/>
      <c r="K5" s="284"/>
      <c r="L5" s="282"/>
      <c r="M5" s="284"/>
      <c r="N5" s="282"/>
      <c r="O5" s="283"/>
    </row>
    <row r="6" spans="1:15" x14ac:dyDescent="0.35">
      <c r="A6" s="197" t="s">
        <v>6</v>
      </c>
      <c r="B6" s="215">
        <v>3821</v>
      </c>
      <c r="C6" s="292">
        <v>0.99973828840617651</v>
      </c>
      <c r="D6" s="215">
        <v>2826</v>
      </c>
      <c r="E6" s="286">
        <v>0.99964614295824483</v>
      </c>
      <c r="F6" s="215">
        <v>906</v>
      </c>
      <c r="G6" s="286">
        <v>0.99999999999999989</v>
      </c>
      <c r="H6" s="215">
        <v>89</v>
      </c>
      <c r="I6" s="292">
        <v>1</v>
      </c>
      <c r="J6" s="215">
        <v>2724</v>
      </c>
      <c r="K6" s="286">
        <v>0.99999999999999989</v>
      </c>
      <c r="L6" s="215">
        <v>1022</v>
      </c>
      <c r="M6" s="286">
        <v>1</v>
      </c>
      <c r="N6" s="215">
        <v>75</v>
      </c>
      <c r="O6" s="285">
        <v>0.99999999999999989</v>
      </c>
    </row>
    <row r="7" spans="1:15" x14ac:dyDescent="0.35">
      <c r="A7" s="192" t="s">
        <v>114</v>
      </c>
      <c r="B7" s="282"/>
      <c r="C7" s="293"/>
      <c r="D7" s="282"/>
      <c r="E7" s="284"/>
      <c r="F7" s="282"/>
      <c r="G7" s="284"/>
      <c r="H7" s="282"/>
      <c r="I7" s="293"/>
      <c r="J7" s="282"/>
      <c r="K7" s="284"/>
      <c r="L7" s="282"/>
      <c r="M7" s="284"/>
      <c r="N7" s="282"/>
      <c r="O7" s="283"/>
    </row>
    <row r="8" spans="1:15" x14ac:dyDescent="0.35">
      <c r="A8" s="197" t="s">
        <v>115</v>
      </c>
      <c r="B8" s="215">
        <v>251</v>
      </c>
      <c r="C8" s="292">
        <v>6.5689610049725206E-2</v>
      </c>
      <c r="D8" s="215">
        <v>186</v>
      </c>
      <c r="E8" s="286">
        <v>6.5817409766454352E-2</v>
      </c>
      <c r="F8" s="215">
        <v>61</v>
      </c>
      <c r="G8" s="286">
        <v>6.7328918322295803E-2</v>
      </c>
      <c r="H8" s="215">
        <v>4</v>
      </c>
      <c r="I8" s="292">
        <v>4.49438202247191E-2</v>
      </c>
      <c r="J8" s="215">
        <v>176</v>
      </c>
      <c r="K8" s="286">
        <v>6.4610866372980913E-2</v>
      </c>
      <c r="L8" s="215">
        <v>74</v>
      </c>
      <c r="M8" s="286">
        <v>7.1999999999999995E-2</v>
      </c>
      <c r="N8" s="215">
        <v>1</v>
      </c>
      <c r="O8" s="285">
        <v>1.3333333333333334E-2</v>
      </c>
    </row>
    <row r="9" spans="1:15" x14ac:dyDescent="0.35">
      <c r="A9" s="197" t="s">
        <v>116</v>
      </c>
      <c r="B9" s="215">
        <v>70</v>
      </c>
      <c r="C9" s="292">
        <v>1.8319811567652448E-2</v>
      </c>
      <c r="D9" s="215">
        <v>40</v>
      </c>
      <c r="E9" s="286">
        <v>1.4154281670205236E-2</v>
      </c>
      <c r="F9" s="215">
        <v>30</v>
      </c>
      <c r="G9" s="286">
        <v>3.3112582781456956E-2</v>
      </c>
      <c r="H9" s="215">
        <v>0</v>
      </c>
      <c r="I9" s="292">
        <v>0</v>
      </c>
      <c r="J9" s="215">
        <v>58</v>
      </c>
      <c r="K9" s="286">
        <v>2.1292217327459617E-2</v>
      </c>
      <c r="L9" s="215">
        <v>12</v>
      </c>
      <c r="M9" s="286">
        <v>1.2E-2</v>
      </c>
      <c r="N9" s="215">
        <v>0</v>
      </c>
      <c r="O9" s="285">
        <v>0</v>
      </c>
    </row>
    <row r="10" spans="1:15" x14ac:dyDescent="0.35">
      <c r="A10" s="197" t="s">
        <v>117</v>
      </c>
      <c r="B10" s="215">
        <v>250</v>
      </c>
      <c r="C10" s="292">
        <v>6.5427898455901592E-2</v>
      </c>
      <c r="D10" s="215">
        <v>196</v>
      </c>
      <c r="E10" s="286">
        <v>6.9355980184005656E-2</v>
      </c>
      <c r="F10" s="215">
        <v>48</v>
      </c>
      <c r="G10" s="286">
        <v>5.2980132450331126E-2</v>
      </c>
      <c r="H10" s="215">
        <v>6</v>
      </c>
      <c r="I10" s="292">
        <v>6.741573033707865E-2</v>
      </c>
      <c r="J10" s="215">
        <v>170</v>
      </c>
      <c r="K10" s="286">
        <v>6.2408223201174742E-2</v>
      </c>
      <c r="L10" s="215">
        <v>74</v>
      </c>
      <c r="M10" s="286">
        <v>7.1999999999999995E-2</v>
      </c>
      <c r="N10" s="215">
        <v>6</v>
      </c>
      <c r="O10" s="285">
        <v>0.08</v>
      </c>
    </row>
    <row r="11" spans="1:15" x14ac:dyDescent="0.35">
      <c r="A11" s="197" t="s">
        <v>118</v>
      </c>
      <c r="B11" s="215">
        <v>68</v>
      </c>
      <c r="C11" s="292">
        <v>1.7796388380005235E-2</v>
      </c>
      <c r="D11" s="215">
        <v>42</v>
      </c>
      <c r="E11" s="286">
        <v>1.4861995753715499E-2</v>
      </c>
      <c r="F11" s="215">
        <v>26</v>
      </c>
      <c r="G11" s="286">
        <v>2.8697571743929361E-2</v>
      </c>
      <c r="H11" s="215">
        <v>0</v>
      </c>
      <c r="I11" s="292">
        <v>0</v>
      </c>
      <c r="J11" s="215">
        <v>57</v>
      </c>
      <c r="K11" s="286">
        <v>2.092511013215859E-2</v>
      </c>
      <c r="L11" s="215">
        <v>11</v>
      </c>
      <c r="M11" s="286">
        <v>1.0999999999999999E-2</v>
      </c>
      <c r="N11" s="215">
        <v>0</v>
      </c>
      <c r="O11" s="285">
        <v>0</v>
      </c>
    </row>
    <row r="12" spans="1:15" x14ac:dyDescent="0.35">
      <c r="A12" s="197" t="s">
        <v>119</v>
      </c>
      <c r="B12" s="215">
        <v>76</v>
      </c>
      <c r="C12" s="292">
        <v>1.9890081130594085E-2</v>
      </c>
      <c r="D12" s="215">
        <v>52</v>
      </c>
      <c r="E12" s="286">
        <v>1.840056617126681E-2</v>
      </c>
      <c r="F12" s="215">
        <v>23</v>
      </c>
      <c r="G12" s="286">
        <v>2.5386313465783666E-2</v>
      </c>
      <c r="H12" s="215">
        <v>1</v>
      </c>
      <c r="I12" s="292">
        <v>1.1235955056179775E-2</v>
      </c>
      <c r="J12" s="215">
        <v>60</v>
      </c>
      <c r="K12" s="286">
        <v>2.2026431718061675E-2</v>
      </c>
      <c r="L12" s="215">
        <v>16</v>
      </c>
      <c r="M12" s="286">
        <v>1.6E-2</v>
      </c>
      <c r="N12" s="215">
        <v>0</v>
      </c>
      <c r="O12" s="285">
        <v>0</v>
      </c>
    </row>
    <row r="13" spans="1:15" x14ac:dyDescent="0.35">
      <c r="A13" s="197" t="s">
        <v>120</v>
      </c>
      <c r="B13" s="215">
        <v>165</v>
      </c>
      <c r="C13" s="292">
        <v>4.3182412980895056E-2</v>
      </c>
      <c r="D13" s="215">
        <v>105</v>
      </c>
      <c r="E13" s="286">
        <v>3.7154989384288746E-2</v>
      </c>
      <c r="F13" s="215">
        <v>58</v>
      </c>
      <c r="G13" s="286">
        <v>6.4017660044150104E-2</v>
      </c>
      <c r="H13" s="215">
        <v>2</v>
      </c>
      <c r="I13" s="292">
        <v>2.247191011235955E-2</v>
      </c>
      <c r="J13" s="215">
        <v>126</v>
      </c>
      <c r="K13" s="286">
        <v>4.6255506607929514E-2</v>
      </c>
      <c r="L13" s="215">
        <v>36</v>
      </c>
      <c r="M13" s="286">
        <v>3.5000000000000003E-2</v>
      </c>
      <c r="N13" s="215">
        <v>3</v>
      </c>
      <c r="O13" s="285">
        <v>0.04</v>
      </c>
    </row>
    <row r="14" spans="1:15" x14ac:dyDescent="0.35">
      <c r="A14" s="197" t="s">
        <v>121</v>
      </c>
      <c r="B14" s="215">
        <v>92</v>
      </c>
      <c r="C14" s="292">
        <v>2.4077466631771786E-2</v>
      </c>
      <c r="D14" s="215">
        <v>52</v>
      </c>
      <c r="E14" s="286">
        <v>1.840056617126681E-2</v>
      </c>
      <c r="F14" s="215">
        <v>38</v>
      </c>
      <c r="G14" s="286">
        <v>4.194260485651214E-2</v>
      </c>
      <c r="H14" s="215">
        <v>2</v>
      </c>
      <c r="I14" s="292">
        <v>2.247191011235955E-2</v>
      </c>
      <c r="J14" s="215">
        <v>75</v>
      </c>
      <c r="K14" s="286">
        <v>2.7533039647577091E-2</v>
      </c>
      <c r="L14" s="215">
        <v>16</v>
      </c>
      <c r="M14" s="286">
        <v>1.6E-2</v>
      </c>
      <c r="N14" s="215">
        <v>1</v>
      </c>
      <c r="O14" s="285">
        <v>1.3333333333333334E-2</v>
      </c>
    </row>
    <row r="15" spans="1:15" x14ac:dyDescent="0.35">
      <c r="A15" s="197" t="s">
        <v>122</v>
      </c>
      <c r="B15" s="215">
        <v>205</v>
      </c>
      <c r="C15" s="292">
        <v>5.3650876733839309E-2</v>
      </c>
      <c r="D15" s="215">
        <v>137</v>
      </c>
      <c r="E15" s="286">
        <v>4.8478414720452938E-2</v>
      </c>
      <c r="F15" s="215">
        <v>65</v>
      </c>
      <c r="G15" s="286">
        <v>7.1743929359823405E-2</v>
      </c>
      <c r="H15" s="215">
        <v>3</v>
      </c>
      <c r="I15" s="292">
        <v>3.3707865168539325E-2</v>
      </c>
      <c r="J15" s="215">
        <v>151</v>
      </c>
      <c r="K15" s="286">
        <v>5.5433186490455214E-2</v>
      </c>
      <c r="L15" s="215">
        <v>52</v>
      </c>
      <c r="M15" s="286">
        <v>5.0999999999999997E-2</v>
      </c>
      <c r="N15" s="215">
        <v>2</v>
      </c>
      <c r="O15" s="285">
        <v>2.6666666666666668E-2</v>
      </c>
    </row>
    <row r="16" spans="1:15" x14ac:dyDescent="0.35">
      <c r="A16" s="197" t="s">
        <v>123</v>
      </c>
      <c r="B16" s="215">
        <v>82</v>
      </c>
      <c r="C16" s="292">
        <v>2.1460350693535725E-2</v>
      </c>
      <c r="D16" s="215">
        <v>52</v>
      </c>
      <c r="E16" s="286">
        <v>1.840056617126681E-2</v>
      </c>
      <c r="F16" s="215">
        <v>30</v>
      </c>
      <c r="G16" s="286">
        <v>3.3112582781456956E-2</v>
      </c>
      <c r="H16" s="215">
        <v>0</v>
      </c>
      <c r="I16" s="292">
        <v>0</v>
      </c>
      <c r="J16" s="215">
        <v>68</v>
      </c>
      <c r="K16" s="286">
        <v>2.4963289280469897E-2</v>
      </c>
      <c r="L16" s="215">
        <v>13</v>
      </c>
      <c r="M16" s="286">
        <v>1.2999999999999999E-2</v>
      </c>
      <c r="N16" s="215">
        <v>1</v>
      </c>
      <c r="O16" s="285">
        <v>1.3333333333333334E-2</v>
      </c>
    </row>
    <row r="17" spans="1:15" x14ac:dyDescent="0.35">
      <c r="A17" s="197" t="s">
        <v>124</v>
      </c>
      <c r="B17" s="215">
        <v>205</v>
      </c>
      <c r="C17" s="292">
        <v>5.3650876733839309E-2</v>
      </c>
      <c r="D17" s="215">
        <v>131</v>
      </c>
      <c r="E17" s="286">
        <v>4.6355272469922153E-2</v>
      </c>
      <c r="F17" s="215">
        <v>69</v>
      </c>
      <c r="G17" s="286">
        <v>7.6158940397350994E-2</v>
      </c>
      <c r="H17" s="215">
        <v>5</v>
      </c>
      <c r="I17" s="292">
        <v>5.6179775280898875E-2</v>
      </c>
      <c r="J17" s="215">
        <v>160</v>
      </c>
      <c r="K17" s="286">
        <v>5.8737151248164463E-2</v>
      </c>
      <c r="L17" s="215">
        <v>44</v>
      </c>
      <c r="M17" s="286">
        <v>4.2999999999999997E-2</v>
      </c>
      <c r="N17" s="215">
        <v>1</v>
      </c>
      <c r="O17" s="285">
        <v>1.3333333333333334E-2</v>
      </c>
    </row>
    <row r="18" spans="1:15" x14ac:dyDescent="0.35">
      <c r="A18" s="197" t="s">
        <v>125</v>
      </c>
      <c r="B18" s="215">
        <v>820</v>
      </c>
      <c r="C18" s="292">
        <v>0.21460350693535724</v>
      </c>
      <c r="D18" s="215">
        <v>670</v>
      </c>
      <c r="E18" s="286">
        <v>0.23708421797593773</v>
      </c>
      <c r="F18" s="215">
        <v>120</v>
      </c>
      <c r="G18" s="286">
        <v>0.13245033112582782</v>
      </c>
      <c r="H18" s="215">
        <v>30</v>
      </c>
      <c r="I18" s="292">
        <v>0.33707865168539325</v>
      </c>
      <c r="J18" s="215">
        <v>550</v>
      </c>
      <c r="K18" s="286">
        <v>0.20190895741556533</v>
      </c>
      <c r="L18" s="215">
        <v>235</v>
      </c>
      <c r="M18" s="286">
        <v>0.23</v>
      </c>
      <c r="N18" s="215">
        <v>35</v>
      </c>
      <c r="O18" s="285">
        <v>0.46666666666666667</v>
      </c>
    </row>
    <row r="19" spans="1:15" x14ac:dyDescent="0.35">
      <c r="A19" s="197" t="s">
        <v>126</v>
      </c>
      <c r="B19" s="215">
        <v>64</v>
      </c>
      <c r="C19" s="292">
        <v>1.6749542004710807E-2</v>
      </c>
      <c r="D19" s="215">
        <v>37</v>
      </c>
      <c r="E19" s="286">
        <v>1.3092710544939844E-2</v>
      </c>
      <c r="F19" s="215">
        <v>27</v>
      </c>
      <c r="G19" s="286">
        <v>2.9801324503311258E-2</v>
      </c>
      <c r="H19" s="215">
        <v>0</v>
      </c>
      <c r="I19" s="292">
        <v>0</v>
      </c>
      <c r="J19" s="215">
        <v>53</v>
      </c>
      <c r="K19" s="286">
        <v>1.9456681350954477E-2</v>
      </c>
      <c r="L19" s="215">
        <v>10</v>
      </c>
      <c r="M19" s="286">
        <v>0.01</v>
      </c>
      <c r="N19" s="215">
        <v>1</v>
      </c>
      <c r="O19" s="285">
        <v>1.3333333333333334E-2</v>
      </c>
    </row>
    <row r="20" spans="1:15" x14ac:dyDescent="0.35">
      <c r="A20" s="197" t="s">
        <v>127</v>
      </c>
      <c r="B20" s="215">
        <v>542</v>
      </c>
      <c r="C20" s="292">
        <v>0.14184768385239466</v>
      </c>
      <c r="D20" s="215">
        <v>424</v>
      </c>
      <c r="E20" s="286">
        <v>0.15003538570417552</v>
      </c>
      <c r="F20" s="215">
        <v>101</v>
      </c>
      <c r="G20" s="286">
        <v>0.11147902869757174</v>
      </c>
      <c r="H20" s="215">
        <v>17</v>
      </c>
      <c r="I20" s="292">
        <v>0.19101123595505617</v>
      </c>
      <c r="J20" s="215">
        <v>357</v>
      </c>
      <c r="K20" s="286">
        <v>0.13105726872246695</v>
      </c>
      <c r="L20" s="215">
        <v>168</v>
      </c>
      <c r="M20" s="286">
        <v>0.16400000000000001</v>
      </c>
      <c r="N20" s="215">
        <v>17</v>
      </c>
      <c r="O20" s="285">
        <v>0.22666666666666666</v>
      </c>
    </row>
    <row r="21" spans="1:15" x14ac:dyDescent="0.35">
      <c r="A21" s="197" t="s">
        <v>128</v>
      </c>
      <c r="B21" s="215">
        <v>169</v>
      </c>
      <c r="C21" s="292">
        <v>4.4229259356189481E-2</v>
      </c>
      <c r="D21" s="215">
        <v>117</v>
      </c>
      <c r="E21" s="286">
        <v>4.1401273885350316E-2</v>
      </c>
      <c r="F21" s="215">
        <v>51</v>
      </c>
      <c r="G21" s="286">
        <v>5.6291390728476824E-2</v>
      </c>
      <c r="H21" s="215">
        <v>1</v>
      </c>
      <c r="I21" s="292">
        <v>1.1235955056179775E-2</v>
      </c>
      <c r="J21" s="215">
        <v>129</v>
      </c>
      <c r="K21" s="286">
        <v>4.7356828193832599E-2</v>
      </c>
      <c r="L21" s="215">
        <v>38</v>
      </c>
      <c r="M21" s="286">
        <v>3.6999999999999998E-2</v>
      </c>
      <c r="N21" s="215">
        <v>2</v>
      </c>
      <c r="O21" s="285">
        <v>2.6666666666666668E-2</v>
      </c>
    </row>
    <row r="22" spans="1:15" x14ac:dyDescent="0.35">
      <c r="A22" s="197" t="s">
        <v>129</v>
      </c>
      <c r="B22" s="215">
        <v>231</v>
      </c>
      <c r="C22" s="292">
        <v>6.0455378173253076E-2</v>
      </c>
      <c r="D22" s="215">
        <v>188</v>
      </c>
      <c r="E22" s="286">
        <v>6.6525123849964618E-2</v>
      </c>
      <c r="F22" s="215">
        <v>40</v>
      </c>
      <c r="G22" s="286">
        <v>4.4150110375275942E-2</v>
      </c>
      <c r="H22" s="215">
        <v>3</v>
      </c>
      <c r="I22" s="292">
        <v>3.3707865168539325E-2</v>
      </c>
      <c r="J22" s="215">
        <v>165</v>
      </c>
      <c r="K22" s="286">
        <v>6.0572687224669602E-2</v>
      </c>
      <c r="L22" s="215">
        <v>64</v>
      </c>
      <c r="M22" s="286">
        <v>6.3E-2</v>
      </c>
      <c r="N22" s="215">
        <v>2</v>
      </c>
      <c r="O22" s="285">
        <v>2.6666666666666668E-2</v>
      </c>
    </row>
    <row r="23" spans="1:15" x14ac:dyDescent="0.35">
      <c r="A23" s="197" t="s">
        <v>130</v>
      </c>
      <c r="B23" s="215">
        <v>84</v>
      </c>
      <c r="C23" s="292">
        <v>2.1983773881182937E-2</v>
      </c>
      <c r="D23" s="215">
        <v>65</v>
      </c>
      <c r="E23" s="286">
        <v>2.300070771408351E-2</v>
      </c>
      <c r="F23" s="215">
        <v>19</v>
      </c>
      <c r="G23" s="286">
        <v>2.097130242825607E-2</v>
      </c>
      <c r="H23" s="215">
        <v>0</v>
      </c>
      <c r="I23" s="292">
        <v>0</v>
      </c>
      <c r="J23" s="215">
        <v>59</v>
      </c>
      <c r="K23" s="286">
        <v>2.1659324522760644E-2</v>
      </c>
      <c r="L23" s="215">
        <v>25</v>
      </c>
      <c r="M23" s="286">
        <v>2.4E-2</v>
      </c>
      <c r="N23" s="215">
        <v>0</v>
      </c>
      <c r="O23" s="285">
        <v>0</v>
      </c>
    </row>
    <row r="24" spans="1:15" x14ac:dyDescent="0.35">
      <c r="A24" s="197" t="s">
        <v>131</v>
      </c>
      <c r="B24" s="215">
        <v>90</v>
      </c>
      <c r="C24" s="292">
        <v>2.3554043444124574E-2</v>
      </c>
      <c r="D24" s="215">
        <v>61</v>
      </c>
      <c r="E24" s="286">
        <v>2.1585279547062988E-2</v>
      </c>
      <c r="F24" s="215">
        <v>29</v>
      </c>
      <c r="G24" s="286">
        <v>3.2008830022075052E-2</v>
      </c>
      <c r="H24" s="215">
        <v>0</v>
      </c>
      <c r="I24" s="292">
        <v>0</v>
      </c>
      <c r="J24" s="215">
        <v>69</v>
      </c>
      <c r="K24" s="286">
        <v>2.5330396475770924E-2</v>
      </c>
      <c r="L24" s="215">
        <v>20</v>
      </c>
      <c r="M24" s="286">
        <v>0.02</v>
      </c>
      <c r="N24" s="215">
        <v>1</v>
      </c>
      <c r="O24" s="285">
        <v>1.3333333333333334E-2</v>
      </c>
    </row>
    <row r="25" spans="1:15" x14ac:dyDescent="0.35">
      <c r="A25" s="197" t="s">
        <v>132</v>
      </c>
      <c r="B25" s="215">
        <v>153</v>
      </c>
      <c r="C25" s="292">
        <v>4.0041873855011775E-2</v>
      </c>
      <c r="D25" s="215">
        <v>102</v>
      </c>
      <c r="E25" s="286">
        <v>3.6093418259023353E-2</v>
      </c>
      <c r="F25" s="215">
        <v>49</v>
      </c>
      <c r="G25" s="286">
        <v>5.4083885209713023E-2</v>
      </c>
      <c r="H25" s="215">
        <v>2</v>
      </c>
      <c r="I25" s="292">
        <v>2.247191011235955E-2</v>
      </c>
      <c r="J25" s="215">
        <v>114</v>
      </c>
      <c r="K25" s="286">
        <v>4.185022026431718E-2</v>
      </c>
      <c r="L25" s="215">
        <v>38</v>
      </c>
      <c r="M25" s="286">
        <v>3.6999999999999998E-2</v>
      </c>
      <c r="N25" s="215">
        <v>1</v>
      </c>
      <c r="O25" s="285">
        <v>1.3333333333333334E-2</v>
      </c>
    </row>
    <row r="26" spans="1:15" x14ac:dyDescent="0.35">
      <c r="A26" s="197" t="s">
        <v>133</v>
      </c>
      <c r="B26" s="215">
        <v>87</v>
      </c>
      <c r="C26" s="292">
        <v>2.2768908662653756E-2</v>
      </c>
      <c r="D26" s="215">
        <v>84</v>
      </c>
      <c r="E26" s="286">
        <v>2.9723991507430998E-2</v>
      </c>
      <c r="F26" s="215">
        <v>3</v>
      </c>
      <c r="G26" s="286">
        <v>3.3112582781456954E-3</v>
      </c>
      <c r="H26" s="215">
        <v>0</v>
      </c>
      <c r="I26" s="292">
        <v>0</v>
      </c>
      <c r="J26" s="215">
        <v>49</v>
      </c>
      <c r="K26" s="286">
        <v>1.7988252569750368E-2</v>
      </c>
      <c r="L26" s="215">
        <v>37</v>
      </c>
      <c r="M26" s="286">
        <v>3.5999999999999997E-2</v>
      </c>
      <c r="N26" s="215">
        <v>1</v>
      </c>
      <c r="O26" s="285">
        <v>1.3333333333333334E-2</v>
      </c>
    </row>
    <row r="27" spans="1:15" x14ac:dyDescent="0.35">
      <c r="A27" s="197" t="s">
        <v>134</v>
      </c>
      <c r="B27" s="215">
        <v>25</v>
      </c>
      <c r="C27" s="292">
        <v>6.5427898455901598E-3</v>
      </c>
      <c r="D27" s="215">
        <v>18</v>
      </c>
      <c r="E27" s="286">
        <v>6.369426751592357E-3</v>
      </c>
      <c r="F27" s="215">
        <v>5</v>
      </c>
      <c r="G27" s="286">
        <v>5.5187637969094927E-3</v>
      </c>
      <c r="H27" s="215">
        <v>2</v>
      </c>
      <c r="I27" s="292">
        <v>2.247191011235955E-2</v>
      </c>
      <c r="J27" s="215">
        <v>18</v>
      </c>
      <c r="K27" s="286">
        <v>6.6079295154185024E-3</v>
      </c>
      <c r="L27" s="215">
        <v>7</v>
      </c>
      <c r="M27" s="286">
        <v>7.0000000000000001E-3</v>
      </c>
      <c r="N27" s="215">
        <v>0</v>
      </c>
      <c r="O27" s="285">
        <v>0</v>
      </c>
    </row>
    <row r="28" spans="1:15" x14ac:dyDescent="0.35">
      <c r="A28" s="197" t="s">
        <v>135</v>
      </c>
      <c r="B28" s="215">
        <v>25</v>
      </c>
      <c r="C28" s="292">
        <v>6.5427898455901598E-3</v>
      </c>
      <c r="D28" s="215">
        <v>21</v>
      </c>
      <c r="E28" s="286">
        <v>7.4309978768577496E-3</v>
      </c>
      <c r="F28" s="215">
        <v>2</v>
      </c>
      <c r="G28" s="286">
        <v>2.2075055187637969E-3</v>
      </c>
      <c r="H28" s="215">
        <v>2</v>
      </c>
      <c r="I28" s="292">
        <v>2.247191011235955E-2</v>
      </c>
      <c r="J28" s="215">
        <v>17</v>
      </c>
      <c r="K28" s="286">
        <v>6.2408223201174742E-3</v>
      </c>
      <c r="L28" s="215">
        <v>8</v>
      </c>
      <c r="M28" s="286">
        <v>8.0000000000000002E-3</v>
      </c>
      <c r="N28" s="215">
        <v>0</v>
      </c>
      <c r="O28" s="285">
        <v>0</v>
      </c>
    </row>
    <row r="29" spans="1:15" x14ac:dyDescent="0.35">
      <c r="A29" s="197" t="s">
        <v>136</v>
      </c>
      <c r="B29" s="215">
        <v>66</v>
      </c>
      <c r="C29" s="292">
        <v>1.7272965192358023E-2</v>
      </c>
      <c r="D29" s="215">
        <v>45</v>
      </c>
      <c r="E29" s="286">
        <v>1.5923566878980892E-2</v>
      </c>
      <c r="F29" s="215">
        <v>12</v>
      </c>
      <c r="G29" s="286">
        <v>1.3245033112582781E-2</v>
      </c>
      <c r="H29" s="215">
        <v>9</v>
      </c>
      <c r="I29" s="292">
        <v>0.10112359550561797</v>
      </c>
      <c r="J29" s="215">
        <v>43</v>
      </c>
      <c r="K29" s="286">
        <v>1.5785609397944201E-2</v>
      </c>
      <c r="L29" s="215">
        <v>23</v>
      </c>
      <c r="M29" s="286">
        <v>2.3E-2</v>
      </c>
      <c r="N29" s="215">
        <v>0</v>
      </c>
      <c r="O29" s="285">
        <v>0</v>
      </c>
    </row>
    <row r="30" spans="1:15" x14ac:dyDescent="0.35">
      <c r="A30" s="287" t="s">
        <v>415</v>
      </c>
      <c r="B30" s="222">
        <v>1</v>
      </c>
      <c r="C30" s="294">
        <v>0</v>
      </c>
      <c r="D30" s="222">
        <v>1</v>
      </c>
      <c r="E30" s="289">
        <v>0</v>
      </c>
      <c r="F30" s="222">
        <v>0</v>
      </c>
      <c r="G30" s="289">
        <v>0</v>
      </c>
      <c r="H30" s="222">
        <v>0</v>
      </c>
      <c r="I30" s="294">
        <v>0</v>
      </c>
      <c r="J30" s="222">
        <v>0</v>
      </c>
      <c r="K30" s="289"/>
      <c r="L30" s="222">
        <v>1</v>
      </c>
      <c r="M30" s="289">
        <v>0</v>
      </c>
      <c r="N30" s="222">
        <v>0</v>
      </c>
      <c r="O30" s="288">
        <v>0</v>
      </c>
    </row>
    <row r="31" spans="1:15" x14ac:dyDescent="0.35">
      <c r="A31" s="24" t="s">
        <v>17</v>
      </c>
    </row>
    <row r="32" spans="1:15" x14ac:dyDescent="0.35">
      <c r="A32" s="469" t="s">
        <v>470</v>
      </c>
      <c r="B32" s="469"/>
      <c r="C32" s="469"/>
      <c r="D32" s="469"/>
      <c r="E32" s="469"/>
    </row>
    <row r="33" spans="1:1" s="24" customFormat="1" ht="10.5" x14ac:dyDescent="0.25">
      <c r="A33" s="378"/>
    </row>
  </sheetData>
  <mergeCells count="9">
    <mergeCell ref="A2:O2"/>
    <mergeCell ref="J4:K4"/>
    <mergeCell ref="L4:M4"/>
    <mergeCell ref="N4:O4"/>
    <mergeCell ref="A32:E32"/>
    <mergeCell ref="B4:C4"/>
    <mergeCell ref="D4:E4"/>
    <mergeCell ref="F4:G4"/>
    <mergeCell ref="H4:I4"/>
  </mergeCells>
  <hyperlinks>
    <hyperlink ref="A2:O2" location="Índice!A1" display="Tabela 22 - Número de balcões por distrito, por dimensão origem/forma de representação legal, a 31 de dezembro de 2017 (1)"/>
  </hyperlinks>
  <pageMargins left="0.70866141732283472" right="0.70866141732283472" top="0.74803149606299213" bottom="0.74803149606299213" header="0.31496062992125984" footer="0.31496062992125984"/>
  <pageSetup paperSize="9" scale="75" orientation="landscape"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3"/>
  <sheetViews>
    <sheetView showGridLines="0" workbookViewId="0">
      <selection activeCell="A2" sqref="A2:I2"/>
    </sheetView>
  </sheetViews>
  <sheetFormatPr defaultColWidth="9.1796875" defaultRowHeight="14.5" x14ac:dyDescent="0.35"/>
  <cols>
    <col min="1" max="1" width="31" style="33" customWidth="1"/>
    <col min="2" max="9" width="10.7265625" style="33" customWidth="1"/>
    <col min="10" max="16384" width="9.1796875" style="33"/>
  </cols>
  <sheetData>
    <row r="2" spans="1:9" x14ac:dyDescent="0.35">
      <c r="A2" s="475" t="s">
        <v>444</v>
      </c>
      <c r="B2" s="475"/>
      <c r="C2" s="475"/>
      <c r="D2" s="475"/>
      <c r="E2" s="475"/>
      <c r="F2" s="475"/>
      <c r="G2" s="475"/>
      <c r="H2" s="475"/>
      <c r="I2" s="475"/>
    </row>
    <row r="4" spans="1:9" x14ac:dyDescent="0.35">
      <c r="A4" s="191"/>
      <c r="B4" s="480">
        <v>2015</v>
      </c>
      <c r="C4" s="481"/>
      <c r="D4" s="480">
        <v>2016</v>
      </c>
      <c r="E4" s="481"/>
      <c r="F4" s="480">
        <v>2017</v>
      </c>
      <c r="G4" s="481"/>
      <c r="H4" s="480">
        <v>2018</v>
      </c>
      <c r="I4" s="483"/>
    </row>
    <row r="5" spans="1:9" x14ac:dyDescent="0.35">
      <c r="A5" s="192" t="s">
        <v>113</v>
      </c>
      <c r="B5" s="282"/>
      <c r="C5" s="296"/>
      <c r="D5" s="282"/>
      <c r="E5" s="284"/>
      <c r="F5" s="282"/>
      <c r="G5" s="284"/>
      <c r="H5" s="282"/>
      <c r="I5" s="297"/>
    </row>
    <row r="6" spans="1:9" x14ac:dyDescent="0.35">
      <c r="A6" s="197" t="s">
        <v>6</v>
      </c>
      <c r="B6" s="215">
        <v>4917</v>
      </c>
      <c r="C6" s="286">
        <v>1</v>
      </c>
      <c r="D6" s="215">
        <v>4452</v>
      </c>
      <c r="E6" s="286">
        <v>1</v>
      </c>
      <c r="F6" s="215">
        <v>4122</v>
      </c>
      <c r="G6" s="286">
        <v>1</v>
      </c>
      <c r="H6" s="215">
        <v>3821</v>
      </c>
      <c r="I6" s="285">
        <v>0.99973828840617651</v>
      </c>
    </row>
    <row r="7" spans="1:9" x14ac:dyDescent="0.35">
      <c r="A7" s="192" t="s">
        <v>114</v>
      </c>
      <c r="B7" s="282"/>
      <c r="C7" s="284"/>
      <c r="D7" s="282"/>
      <c r="E7" s="284"/>
      <c r="F7" s="282"/>
      <c r="G7" s="284"/>
      <c r="H7" s="282"/>
      <c r="I7" s="283"/>
    </row>
    <row r="8" spans="1:9" x14ac:dyDescent="0.35">
      <c r="A8" s="197" t="s">
        <v>115</v>
      </c>
      <c r="B8" s="215">
        <v>328</v>
      </c>
      <c r="C8" s="286">
        <v>6.7707341875127114E-2</v>
      </c>
      <c r="D8" s="215">
        <v>293</v>
      </c>
      <c r="E8" s="286">
        <v>6.5813117699910148E-2</v>
      </c>
      <c r="F8" s="215">
        <v>270</v>
      </c>
      <c r="G8" s="286">
        <v>6.6502183406113538E-2</v>
      </c>
      <c r="H8" s="215">
        <v>251</v>
      </c>
      <c r="I8" s="285">
        <v>6.5689610049725206E-2</v>
      </c>
    </row>
    <row r="9" spans="1:9" x14ac:dyDescent="0.35">
      <c r="A9" s="197" t="s">
        <v>116</v>
      </c>
      <c r="B9" s="215">
        <v>81</v>
      </c>
      <c r="C9" s="286">
        <v>1.6473459426479559E-2</v>
      </c>
      <c r="D9" s="215">
        <v>77</v>
      </c>
      <c r="E9" s="286">
        <v>1.7295597484276729E-2</v>
      </c>
      <c r="F9" s="215">
        <v>75</v>
      </c>
      <c r="G9" s="286">
        <v>1.8195050946142648E-2</v>
      </c>
      <c r="H9" s="215">
        <v>70</v>
      </c>
      <c r="I9" s="285">
        <v>1.8319811567652448E-2</v>
      </c>
    </row>
    <row r="10" spans="1:9" x14ac:dyDescent="0.35">
      <c r="A10" s="197" t="s">
        <v>117</v>
      </c>
      <c r="B10" s="215">
        <v>321</v>
      </c>
      <c r="C10" s="286">
        <v>6.5283709579011598E-2</v>
      </c>
      <c r="D10" s="215">
        <v>294</v>
      </c>
      <c r="E10" s="286">
        <v>6.6037735849056603E-2</v>
      </c>
      <c r="F10" s="215">
        <v>271</v>
      </c>
      <c r="G10" s="286">
        <v>6.5744784085395441E-2</v>
      </c>
      <c r="H10" s="215">
        <v>250</v>
      </c>
      <c r="I10" s="285">
        <v>6.5427898455901592E-2</v>
      </c>
    </row>
    <row r="11" spans="1:9" x14ac:dyDescent="0.35">
      <c r="A11" s="197" t="s">
        <v>118</v>
      </c>
      <c r="B11" s="215">
        <v>83</v>
      </c>
      <c r="C11" s="286">
        <v>1.6880211511083994E-2</v>
      </c>
      <c r="D11" s="215">
        <v>78</v>
      </c>
      <c r="E11" s="286">
        <v>1.7520215633423181E-2</v>
      </c>
      <c r="F11" s="215">
        <v>72</v>
      </c>
      <c r="G11" s="286">
        <v>1.7467248908296942E-2</v>
      </c>
      <c r="H11" s="215">
        <v>68</v>
      </c>
      <c r="I11" s="285">
        <v>1.7796388380005235E-2</v>
      </c>
    </row>
    <row r="12" spans="1:9" x14ac:dyDescent="0.35">
      <c r="A12" s="197" t="s">
        <v>119</v>
      </c>
      <c r="B12" s="215">
        <v>96</v>
      </c>
      <c r="C12" s="286">
        <v>1.9524100061012812E-2</v>
      </c>
      <c r="D12" s="215">
        <v>90</v>
      </c>
      <c r="E12" s="286">
        <v>2.0215633423180591E-2</v>
      </c>
      <c r="F12" s="215">
        <v>83</v>
      </c>
      <c r="G12" s="286">
        <v>2.0135856380397867E-2</v>
      </c>
      <c r="H12" s="215">
        <v>76</v>
      </c>
      <c r="I12" s="285">
        <v>1.9890081130594085E-2</v>
      </c>
    </row>
    <row r="13" spans="1:9" x14ac:dyDescent="0.35">
      <c r="A13" s="197" t="s">
        <v>120</v>
      </c>
      <c r="B13" s="215">
        <v>215</v>
      </c>
      <c r="C13" s="286">
        <v>4.3725849094976614E-2</v>
      </c>
      <c r="D13" s="215">
        <v>199</v>
      </c>
      <c r="E13" s="286">
        <v>4.4699011680143758E-2</v>
      </c>
      <c r="F13" s="215">
        <v>182</v>
      </c>
      <c r="G13" s="286">
        <v>4.4153323629306164E-2</v>
      </c>
      <c r="H13" s="215">
        <v>165</v>
      </c>
      <c r="I13" s="285">
        <v>4.3182412980895056E-2</v>
      </c>
    </row>
    <row r="14" spans="1:9" x14ac:dyDescent="0.35">
      <c r="A14" s="197" t="s">
        <v>121</v>
      </c>
      <c r="B14" s="215">
        <v>103</v>
      </c>
      <c r="C14" s="286">
        <v>2.0947732357128331E-2</v>
      </c>
      <c r="D14" s="215">
        <v>98</v>
      </c>
      <c r="E14" s="286">
        <v>2.20125786163522E-2</v>
      </c>
      <c r="F14" s="215">
        <v>97</v>
      </c>
      <c r="G14" s="286">
        <v>2.3532265890344493E-2</v>
      </c>
      <c r="H14" s="215">
        <v>92</v>
      </c>
      <c r="I14" s="285">
        <v>2.4077466631771786E-2</v>
      </c>
    </row>
    <row r="15" spans="1:9" x14ac:dyDescent="0.35">
      <c r="A15" s="197" t="s">
        <v>122</v>
      </c>
      <c r="B15" s="215">
        <v>267</v>
      </c>
      <c r="C15" s="286">
        <v>5.4301403294691887E-2</v>
      </c>
      <c r="D15" s="215">
        <v>236</v>
      </c>
      <c r="E15" s="286">
        <v>5.3009883198562445E-2</v>
      </c>
      <c r="F15" s="215">
        <v>220</v>
      </c>
      <c r="G15" s="286">
        <v>5.3372149442018436E-2</v>
      </c>
      <c r="H15" s="215">
        <v>205</v>
      </c>
      <c r="I15" s="285">
        <v>5.3650876733839309E-2</v>
      </c>
    </row>
    <row r="16" spans="1:9" x14ac:dyDescent="0.35">
      <c r="A16" s="197" t="s">
        <v>123</v>
      </c>
      <c r="B16" s="215">
        <v>98</v>
      </c>
      <c r="C16" s="286">
        <v>1.9930852145617246E-2</v>
      </c>
      <c r="D16" s="215">
        <v>89</v>
      </c>
      <c r="E16" s="286">
        <v>1.9991015274034143E-2</v>
      </c>
      <c r="F16" s="215">
        <v>83</v>
      </c>
      <c r="G16" s="286">
        <v>2.0135856380397867E-2</v>
      </c>
      <c r="H16" s="215">
        <v>82</v>
      </c>
      <c r="I16" s="285">
        <v>2.1460350693535725E-2</v>
      </c>
    </row>
    <row r="17" spans="1:9" x14ac:dyDescent="0.35">
      <c r="A17" s="197" t="s">
        <v>124</v>
      </c>
      <c r="B17" s="215">
        <v>257</v>
      </c>
      <c r="C17" s="286">
        <v>5.2267642871669719E-2</v>
      </c>
      <c r="D17" s="215">
        <v>232</v>
      </c>
      <c r="E17" s="286">
        <v>5.311141060197664E-2</v>
      </c>
      <c r="F17" s="215">
        <v>221</v>
      </c>
      <c r="G17" s="286">
        <v>5.3614750121300341E-2</v>
      </c>
      <c r="H17" s="215">
        <v>205</v>
      </c>
      <c r="I17" s="285">
        <v>5.3650876733839309E-2</v>
      </c>
    </row>
    <row r="18" spans="1:9" x14ac:dyDescent="0.35">
      <c r="A18" s="197" t="s">
        <v>125</v>
      </c>
      <c r="B18" s="215">
        <v>1109</v>
      </c>
      <c r="C18" s="286">
        <v>0.22554403091315842</v>
      </c>
      <c r="D18" s="215">
        <v>985</v>
      </c>
      <c r="E18" s="286">
        <v>0.22124887690925427</v>
      </c>
      <c r="F18" s="215">
        <v>908</v>
      </c>
      <c r="G18" s="286">
        <v>0.220281416787967</v>
      </c>
      <c r="H18" s="215">
        <v>820</v>
      </c>
      <c r="I18" s="285">
        <v>0.21460350693535724</v>
      </c>
    </row>
    <row r="19" spans="1:9" x14ac:dyDescent="0.35">
      <c r="A19" s="197" t="s">
        <v>126</v>
      </c>
      <c r="B19" s="215">
        <v>69</v>
      </c>
      <c r="C19" s="286">
        <v>1.4032946918852958E-2</v>
      </c>
      <c r="D19" s="215">
        <v>67</v>
      </c>
      <c r="E19" s="286">
        <v>1.504941599281222E-2</v>
      </c>
      <c r="F19" s="215">
        <v>66</v>
      </c>
      <c r="G19" s="286">
        <v>1.6011644832605532E-2</v>
      </c>
      <c r="H19" s="215">
        <v>64</v>
      </c>
      <c r="I19" s="285">
        <v>1.6749542004710807E-2</v>
      </c>
    </row>
    <row r="20" spans="1:9" x14ac:dyDescent="0.35">
      <c r="A20" s="197" t="s">
        <v>127</v>
      </c>
      <c r="B20" s="215">
        <v>731</v>
      </c>
      <c r="C20" s="286">
        <v>0.14866788692292049</v>
      </c>
      <c r="D20" s="215">
        <v>648</v>
      </c>
      <c r="E20" s="286">
        <v>0.14555256064690028</v>
      </c>
      <c r="F20" s="215">
        <v>591</v>
      </c>
      <c r="G20" s="286">
        <v>0.14337700145560409</v>
      </c>
      <c r="H20" s="215">
        <v>542</v>
      </c>
      <c r="I20" s="285">
        <v>0.14184768385239466</v>
      </c>
    </row>
    <row r="21" spans="1:9" x14ac:dyDescent="0.35">
      <c r="A21" s="197" t="s">
        <v>128</v>
      </c>
      <c r="B21" s="215">
        <v>213</v>
      </c>
      <c r="C21" s="286">
        <v>4.3319097010372176E-2</v>
      </c>
      <c r="D21" s="215">
        <v>194</v>
      </c>
      <c r="E21" s="286">
        <v>4.3575920934411504E-2</v>
      </c>
      <c r="F21" s="215">
        <v>184</v>
      </c>
      <c r="G21" s="286">
        <v>4.4638524987869965E-2</v>
      </c>
      <c r="H21" s="215">
        <v>169</v>
      </c>
      <c r="I21" s="285">
        <v>4.4229259356189481E-2</v>
      </c>
    </row>
    <row r="22" spans="1:9" x14ac:dyDescent="0.35">
      <c r="A22" s="197" t="s">
        <v>129</v>
      </c>
      <c r="B22" s="215">
        <v>291</v>
      </c>
      <c r="C22" s="286">
        <v>5.9182428309945086E-2</v>
      </c>
      <c r="D22" s="215">
        <v>264</v>
      </c>
      <c r="E22" s="286">
        <v>5.9299191374663072E-2</v>
      </c>
      <c r="F22" s="215">
        <v>241</v>
      </c>
      <c r="G22" s="286">
        <v>5.8466763706938381E-2</v>
      </c>
      <c r="H22" s="215">
        <v>231</v>
      </c>
      <c r="I22" s="285">
        <v>6.0455378173253076E-2</v>
      </c>
    </row>
    <row r="23" spans="1:9" x14ac:dyDescent="0.35">
      <c r="A23" s="197" t="s">
        <v>130</v>
      </c>
      <c r="B23" s="215">
        <v>111</v>
      </c>
      <c r="C23" s="286">
        <v>2.2574740695546065E-2</v>
      </c>
      <c r="D23" s="215">
        <v>102</v>
      </c>
      <c r="E23" s="286">
        <v>2.2911051212938006E-2</v>
      </c>
      <c r="F23" s="215">
        <v>91</v>
      </c>
      <c r="G23" s="286">
        <v>2.2076661814653082E-2</v>
      </c>
      <c r="H23" s="215">
        <v>84</v>
      </c>
      <c r="I23" s="285">
        <v>2.1983773881182937E-2</v>
      </c>
    </row>
    <row r="24" spans="1:9" x14ac:dyDescent="0.35">
      <c r="A24" s="197" t="s">
        <v>131</v>
      </c>
      <c r="B24" s="215">
        <v>111</v>
      </c>
      <c r="C24" s="286">
        <v>2.2574740695546065E-2</v>
      </c>
      <c r="D24" s="215">
        <v>103</v>
      </c>
      <c r="E24" s="286">
        <v>2.3135669362084457E-2</v>
      </c>
      <c r="F24" s="215">
        <v>94</v>
      </c>
      <c r="G24" s="286">
        <v>2.2804463852498787E-2</v>
      </c>
      <c r="H24" s="215">
        <v>90</v>
      </c>
      <c r="I24" s="285">
        <v>2.3554043444124574E-2</v>
      </c>
    </row>
    <row r="25" spans="1:9" x14ac:dyDescent="0.35">
      <c r="A25" s="197" t="s">
        <v>132</v>
      </c>
      <c r="B25" s="215">
        <v>180</v>
      </c>
      <c r="C25" s="286">
        <v>3.6607687614399025E-2</v>
      </c>
      <c r="D25" s="215">
        <v>169</v>
      </c>
      <c r="E25" s="286">
        <v>3.7960467205750227E-2</v>
      </c>
      <c r="F25" s="215">
        <v>161</v>
      </c>
      <c r="G25" s="286">
        <v>3.905870936438622E-2</v>
      </c>
      <c r="H25" s="215">
        <v>153</v>
      </c>
      <c r="I25" s="285">
        <v>4.0041873855011775E-2</v>
      </c>
    </row>
    <row r="26" spans="1:9" x14ac:dyDescent="0.35">
      <c r="A26" s="197" t="s">
        <v>133</v>
      </c>
      <c r="B26" s="215">
        <v>115</v>
      </c>
      <c r="C26" s="286">
        <v>2.3388244864754933E-2</v>
      </c>
      <c r="D26" s="215">
        <v>106</v>
      </c>
      <c r="E26" s="286">
        <v>2.3809523809523808E-2</v>
      </c>
      <c r="F26" s="215">
        <v>94</v>
      </c>
      <c r="G26" s="286">
        <v>2.2804463852498787E-2</v>
      </c>
      <c r="H26" s="215">
        <v>87</v>
      </c>
      <c r="I26" s="285">
        <v>2.2768908662653756E-2</v>
      </c>
    </row>
    <row r="27" spans="1:9" x14ac:dyDescent="0.35">
      <c r="A27" s="197" t="s">
        <v>134</v>
      </c>
      <c r="B27" s="215">
        <v>32</v>
      </c>
      <c r="C27" s="286">
        <v>6.5080333536709379E-3</v>
      </c>
      <c r="D27" s="215">
        <v>28</v>
      </c>
      <c r="E27" s="286">
        <v>6.2893081761006293E-3</v>
      </c>
      <c r="F27" s="215">
        <v>25</v>
      </c>
      <c r="G27" s="286">
        <v>6.0650169820475495E-3</v>
      </c>
      <c r="H27" s="215">
        <v>25</v>
      </c>
      <c r="I27" s="285">
        <v>6.5427898455901598E-3</v>
      </c>
    </row>
    <row r="28" spans="1:9" x14ac:dyDescent="0.35">
      <c r="A28" s="197" t="s">
        <v>135</v>
      </c>
      <c r="B28" s="215">
        <v>29</v>
      </c>
      <c r="C28" s="286">
        <v>5.8979052267642872E-3</v>
      </c>
      <c r="D28" s="215">
        <v>25</v>
      </c>
      <c r="E28" s="286">
        <v>5.6154537286612757E-3</v>
      </c>
      <c r="F28" s="215">
        <v>25</v>
      </c>
      <c r="G28" s="286">
        <v>6.0650169820475495E-3</v>
      </c>
      <c r="H28" s="215">
        <v>25</v>
      </c>
      <c r="I28" s="285">
        <v>6.5427898455901598E-3</v>
      </c>
    </row>
    <row r="29" spans="1:9" x14ac:dyDescent="0.35">
      <c r="A29" s="197" t="s">
        <v>136</v>
      </c>
      <c r="B29" s="215">
        <v>77</v>
      </c>
      <c r="C29" s="286">
        <v>1.5659955257270694E-2</v>
      </c>
      <c r="D29" s="215">
        <v>75</v>
      </c>
      <c r="E29" s="286">
        <v>1.6846361185983826E-2</v>
      </c>
      <c r="F29" s="215">
        <v>68</v>
      </c>
      <c r="G29" s="286">
        <v>1.6496846191169336E-2</v>
      </c>
      <c r="H29" s="215">
        <v>66</v>
      </c>
      <c r="I29" s="285">
        <v>1.7272965192358023E-2</v>
      </c>
    </row>
    <row r="30" spans="1:9" x14ac:dyDescent="0.35">
      <c r="A30" s="287" t="s">
        <v>416</v>
      </c>
      <c r="B30" s="222">
        <v>0</v>
      </c>
      <c r="C30" s="289">
        <v>0</v>
      </c>
      <c r="D30" s="222">
        <v>0</v>
      </c>
      <c r="E30" s="289">
        <v>0</v>
      </c>
      <c r="F30" s="222">
        <v>0</v>
      </c>
      <c r="G30" s="289">
        <v>0</v>
      </c>
      <c r="H30" s="222">
        <v>1</v>
      </c>
      <c r="I30" s="288">
        <v>0</v>
      </c>
    </row>
    <row r="31" spans="1:9" x14ac:dyDescent="0.35">
      <c r="A31" s="24" t="s">
        <v>17</v>
      </c>
    </row>
    <row r="32" spans="1:9" x14ac:dyDescent="0.35">
      <c r="A32" s="469" t="s">
        <v>470</v>
      </c>
      <c r="B32" s="469"/>
      <c r="C32" s="469"/>
      <c r="D32" s="469"/>
      <c r="E32" s="469"/>
    </row>
    <row r="33" spans="1:1" x14ac:dyDescent="0.35">
      <c r="A33" s="290"/>
    </row>
  </sheetData>
  <mergeCells count="6">
    <mergeCell ref="A2:I2"/>
    <mergeCell ref="A32:E32"/>
    <mergeCell ref="B4:C4"/>
    <mergeCell ref="D4:E4"/>
    <mergeCell ref="F4:G4"/>
    <mergeCell ref="H4:I4"/>
  </mergeCells>
  <hyperlinks>
    <hyperlink ref="A2:I2" location="Índice!A1" display="Tabela 23 - Evolução do número de balcões por distrito, a 31 de dezembro (2014-2017) "/>
  </hyperlinks>
  <pageMargins left="0.70866141732283472" right="0.70866141732283472" top="0.74803149606299213" bottom="0.74803149606299213" header="0.31496062992125984" footer="0.31496062992125984"/>
  <pageSetup paperSize="9" scale="74"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2"/>
  <sheetViews>
    <sheetView showGridLines="0" workbookViewId="0">
      <selection activeCell="A2" sqref="A2:H2"/>
    </sheetView>
  </sheetViews>
  <sheetFormatPr defaultColWidth="9.1796875" defaultRowHeight="14.5" x14ac:dyDescent="0.35"/>
  <cols>
    <col min="1" max="1" width="58" style="33" bestFit="1" customWidth="1"/>
    <col min="2" max="8" width="10.7265625" style="33" customWidth="1"/>
    <col min="9" max="16384" width="9.1796875" style="33"/>
  </cols>
  <sheetData>
    <row r="2" spans="1:8" x14ac:dyDescent="0.35">
      <c r="A2" s="475" t="s">
        <v>445</v>
      </c>
      <c r="B2" s="475"/>
      <c r="C2" s="475"/>
      <c r="D2" s="475"/>
      <c r="E2" s="475"/>
      <c r="F2" s="475"/>
      <c r="G2" s="475"/>
      <c r="H2" s="475"/>
    </row>
    <row r="4" spans="1:8" x14ac:dyDescent="0.35">
      <c r="A4" s="191"/>
      <c r="B4" s="295">
        <v>2015</v>
      </c>
      <c r="C4" s="480">
        <v>2016</v>
      </c>
      <c r="D4" s="481"/>
      <c r="E4" s="480">
        <v>2017</v>
      </c>
      <c r="F4" s="481"/>
      <c r="G4" s="480">
        <v>2018</v>
      </c>
      <c r="H4" s="483"/>
    </row>
    <row r="5" spans="1:8" x14ac:dyDescent="0.35">
      <c r="A5" s="192" t="s">
        <v>137</v>
      </c>
      <c r="B5" s="282"/>
      <c r="C5" s="282"/>
      <c r="D5" s="284"/>
      <c r="E5" s="282"/>
      <c r="F5" s="284"/>
      <c r="G5" s="282"/>
      <c r="H5" s="297"/>
    </row>
    <row r="6" spans="1:8" x14ac:dyDescent="0.35">
      <c r="A6" s="197" t="s">
        <v>6</v>
      </c>
      <c r="B6" s="298">
        <v>2103.1787675411838</v>
      </c>
      <c r="C6" s="298">
        <v>2315.7172057502248</v>
      </c>
      <c r="D6" s="299"/>
      <c r="E6" s="298">
        <v>2496.6101407083938</v>
      </c>
      <c r="F6" s="299"/>
      <c r="G6" s="298">
        <v>2689.5098141847684</v>
      </c>
      <c r="H6" s="285"/>
    </row>
    <row r="7" spans="1:8" x14ac:dyDescent="0.35">
      <c r="A7" s="192" t="s">
        <v>114</v>
      </c>
      <c r="B7" s="282"/>
      <c r="C7" s="282"/>
      <c r="D7" s="284"/>
      <c r="E7" s="282"/>
      <c r="F7" s="284"/>
      <c r="G7" s="282"/>
      <c r="H7" s="283"/>
    </row>
    <row r="8" spans="1:8" x14ac:dyDescent="0.35">
      <c r="A8" s="197" t="s">
        <v>115</v>
      </c>
      <c r="B8" s="215">
        <v>2138.3201219512193</v>
      </c>
      <c r="C8" s="215">
        <v>2385.3720136518773</v>
      </c>
      <c r="D8" s="286">
        <v>0.11553550339096219</v>
      </c>
      <c r="E8" s="215">
        <v>2582.6740740740743</v>
      </c>
      <c r="F8" s="286">
        <v>8.271332911302931E-2</v>
      </c>
      <c r="G8" s="215">
        <v>2771.7211155378486</v>
      </c>
      <c r="H8" s="285">
        <v>7.3198179887080883E-2</v>
      </c>
    </row>
    <row r="9" spans="1:8" x14ac:dyDescent="0.35">
      <c r="A9" s="197" t="s">
        <v>116</v>
      </c>
      <c r="B9" s="215">
        <v>1793.3703703703704</v>
      </c>
      <c r="C9" s="215">
        <v>1869.3636363636363</v>
      </c>
      <c r="D9" s="286">
        <v>4.2374551988149323E-2</v>
      </c>
      <c r="E9" s="215">
        <v>1901.4533333333334</v>
      </c>
      <c r="F9" s="286">
        <v>1.7166107409748887E-2</v>
      </c>
      <c r="G9" s="215">
        <v>2016.8285714285714</v>
      </c>
      <c r="H9" s="285">
        <v>6.0677396637960124E-2</v>
      </c>
    </row>
    <row r="10" spans="1:8" x14ac:dyDescent="0.35">
      <c r="A10" s="197" t="s">
        <v>117</v>
      </c>
      <c r="B10" s="215">
        <v>2608.3052959501556</v>
      </c>
      <c r="C10" s="215">
        <v>2831.9625850340135</v>
      </c>
      <c r="D10" s="286">
        <v>8.5748125202645742E-2</v>
      </c>
      <c r="E10" s="215">
        <v>3062.6568265682658</v>
      </c>
      <c r="F10" s="286">
        <v>8.1460907270948901E-2</v>
      </c>
      <c r="G10" s="215">
        <v>3314.6</v>
      </c>
      <c r="H10" s="285">
        <v>8.2262946095086553E-2</v>
      </c>
    </row>
    <row r="11" spans="1:8" x14ac:dyDescent="0.35">
      <c r="A11" s="197" t="s">
        <v>118</v>
      </c>
      <c r="B11" s="215">
        <v>1543.5060240963855</v>
      </c>
      <c r="C11" s="215">
        <v>1621.3589743589744</v>
      </c>
      <c r="D11" s="286">
        <v>5.0439032337542322E-2</v>
      </c>
      <c r="E11" s="215">
        <v>1742.1111111111111</v>
      </c>
      <c r="F11" s="286">
        <v>7.4475880210227663E-2</v>
      </c>
      <c r="G11" s="215">
        <v>1831.9264705882354</v>
      </c>
      <c r="H11" s="285">
        <v>5.1555471349838511E-2</v>
      </c>
    </row>
    <row r="12" spans="1:8" x14ac:dyDescent="0.35">
      <c r="A12" s="197" t="s">
        <v>119</v>
      </c>
      <c r="B12" s="215">
        <v>1928.8645833333333</v>
      </c>
      <c r="C12" s="215">
        <v>2034.6</v>
      </c>
      <c r="D12" s="286">
        <v>5.4817439015828695E-2</v>
      </c>
      <c r="E12" s="215">
        <v>2182.6867469879517</v>
      </c>
      <c r="F12" s="286">
        <v>7.2784206717758648E-2</v>
      </c>
      <c r="G12" s="215">
        <v>2355.7631578947367</v>
      </c>
      <c r="H12" s="285">
        <v>7.9295121549450842E-2</v>
      </c>
    </row>
    <row r="13" spans="1:8" x14ac:dyDescent="0.35">
      <c r="A13" s="197" t="s">
        <v>120</v>
      </c>
      <c r="B13" s="215">
        <v>1918.7116279069767</v>
      </c>
      <c r="C13" s="215">
        <v>2061.994974874372</v>
      </c>
      <c r="D13" s="286">
        <v>7.4676853406937305E-2</v>
      </c>
      <c r="E13" s="215">
        <v>2241.7637362637361</v>
      </c>
      <c r="F13" s="286">
        <v>8.7181959015354415E-2</v>
      </c>
      <c r="G13" s="215">
        <v>2456.1636363636362</v>
      </c>
      <c r="H13" s="285">
        <v>9.5638936713836165E-2</v>
      </c>
    </row>
    <row r="14" spans="1:8" x14ac:dyDescent="0.35">
      <c r="A14" s="197" t="s">
        <v>121</v>
      </c>
      <c r="B14" s="215">
        <v>1531.514563106796</v>
      </c>
      <c r="C14" s="215">
        <v>1593.9489795918366</v>
      </c>
      <c r="D14" s="286">
        <v>4.0766453019152271E-2</v>
      </c>
      <c r="E14" s="215">
        <v>1593.1546391752577</v>
      </c>
      <c r="F14" s="286">
        <v>-4.9834745449783835E-4</v>
      </c>
      <c r="G14" s="215">
        <v>1661.5760869565217</v>
      </c>
      <c r="H14" s="285">
        <v>4.2947147815283193E-2</v>
      </c>
    </row>
    <row r="15" spans="1:8" x14ac:dyDescent="0.35">
      <c r="A15" s="197" t="s">
        <v>122</v>
      </c>
      <c r="B15" s="215">
        <v>1655.1647940074906</v>
      </c>
      <c r="C15" s="215">
        <v>1870.6313559322034</v>
      </c>
      <c r="D15" s="286">
        <v>0.13017831378773126</v>
      </c>
      <c r="E15" s="215">
        <v>1998.2590909090909</v>
      </c>
      <c r="F15" s="286">
        <v>6.8227090587437589E-2</v>
      </c>
      <c r="G15" s="215">
        <v>2140.8000000000002</v>
      </c>
      <c r="H15" s="285">
        <v>7.1332546284606835E-2</v>
      </c>
    </row>
    <row r="16" spans="1:8" x14ac:dyDescent="0.35">
      <c r="A16" s="197" t="s">
        <v>123</v>
      </c>
      <c r="B16" s="215">
        <v>1536.8673469387754</v>
      </c>
      <c r="C16" s="215">
        <v>1668.7977528089887</v>
      </c>
      <c r="D16" s="286">
        <v>8.584371717767314E-2</v>
      </c>
      <c r="E16" s="215">
        <v>1764.5421686746988</v>
      </c>
      <c r="F16" s="286">
        <v>5.7373289066664501E-2</v>
      </c>
      <c r="G16" s="215">
        <v>1760.4146341463415</v>
      </c>
      <c r="H16" s="285">
        <v>-2.3391532385181879E-3</v>
      </c>
    </row>
    <row r="17" spans="1:8" x14ac:dyDescent="0.35">
      <c r="A17" s="197" t="s">
        <v>124</v>
      </c>
      <c r="B17" s="215">
        <v>1795.7821011673152</v>
      </c>
      <c r="C17" s="215">
        <v>1980.2241379310344</v>
      </c>
      <c r="D17" s="286">
        <v>0.10270847261693161</v>
      </c>
      <c r="E17" s="215">
        <v>2069.1402714932128</v>
      </c>
      <c r="F17" s="286">
        <v>4.4902055206275326E-2</v>
      </c>
      <c r="G17" s="215">
        <v>2217.5219512195122</v>
      </c>
      <c r="H17" s="285">
        <v>7.1711754766252911E-2</v>
      </c>
    </row>
    <row r="18" spans="1:8" x14ac:dyDescent="0.35">
      <c r="A18" s="197" t="s">
        <v>125</v>
      </c>
      <c r="B18" s="215">
        <v>2018.68349864743</v>
      </c>
      <c r="C18" s="215">
        <v>2282.1695431472081</v>
      </c>
      <c r="D18" s="286">
        <v>0.13052370253995749</v>
      </c>
      <c r="E18" s="215">
        <v>2488.861233480176</v>
      </c>
      <c r="F18" s="286">
        <v>9.0568069735928347E-2</v>
      </c>
      <c r="G18" s="215">
        <v>2770.4536585365854</v>
      </c>
      <c r="H18" s="285">
        <v>0.11314107081119129</v>
      </c>
    </row>
    <row r="19" spans="1:8" x14ac:dyDescent="0.35">
      <c r="A19" s="197" t="s">
        <v>126</v>
      </c>
      <c r="B19" s="215">
        <v>1597.608695652174</v>
      </c>
      <c r="C19" s="215">
        <v>1620.7164179104477</v>
      </c>
      <c r="D19" s="286">
        <v>1.4463943718609151E-2</v>
      </c>
      <c r="E19" s="215">
        <v>1622.0757575757575</v>
      </c>
      <c r="F19" s="286">
        <v>8.3872764555703583E-4</v>
      </c>
      <c r="G19" s="215">
        <v>1648.109375</v>
      </c>
      <c r="H19" s="285">
        <v>1.6049569388269846E-2</v>
      </c>
    </row>
    <row r="20" spans="1:8" x14ac:dyDescent="0.35">
      <c r="A20" s="197" t="s">
        <v>127</v>
      </c>
      <c r="B20" s="215">
        <v>2436.670314637483</v>
      </c>
      <c r="C20" s="215">
        <v>2740.8703703703704</v>
      </c>
      <c r="D20" s="286">
        <v>0.12484251722750805</v>
      </c>
      <c r="E20" s="215">
        <v>3005.1387478849406</v>
      </c>
      <c r="F20" s="286">
        <v>9.6417685553972454E-2</v>
      </c>
      <c r="G20" s="215">
        <v>3280.7121771217712</v>
      </c>
      <c r="H20" s="285">
        <v>9.1700734094485092E-2</v>
      </c>
    </row>
    <row r="21" spans="1:8" x14ac:dyDescent="0.35">
      <c r="A21" s="197" t="s">
        <v>128</v>
      </c>
      <c r="B21" s="215">
        <v>2058.5868544600939</v>
      </c>
      <c r="C21" s="215">
        <v>2245.5515463917527</v>
      </c>
      <c r="D21" s="286">
        <v>9.0821862350177085E-2</v>
      </c>
      <c r="E21" s="215">
        <v>2352.2934782608695</v>
      </c>
      <c r="F21" s="286">
        <v>4.7534839287316499E-2</v>
      </c>
      <c r="G21" s="215">
        <v>2542.7159763313612</v>
      </c>
      <c r="H21" s="285">
        <v>8.0951845435237813E-2</v>
      </c>
    </row>
    <row r="22" spans="1:8" x14ac:dyDescent="0.35">
      <c r="A22" s="197" t="s">
        <v>129</v>
      </c>
      <c r="B22" s="215">
        <v>2928.4329896907216</v>
      </c>
      <c r="C22" s="215">
        <v>3225.117424242424</v>
      </c>
      <c r="D22" s="286">
        <v>0.10131166927710233</v>
      </c>
      <c r="E22" s="215">
        <v>3534.9336099585062</v>
      </c>
      <c r="F22" s="286">
        <v>9.606353659785194E-2</v>
      </c>
      <c r="G22" s="215">
        <v>3689.7316017316016</v>
      </c>
      <c r="H22" s="285">
        <v>4.3790919110051618E-2</v>
      </c>
    </row>
    <row r="23" spans="1:8" x14ac:dyDescent="0.35">
      <c r="A23" s="197" t="s">
        <v>130</v>
      </c>
      <c r="B23" s="215">
        <v>2128.5585585585586</v>
      </c>
      <c r="C23" s="215">
        <v>2292.2843137254904</v>
      </c>
      <c r="D23" s="286">
        <v>7.6918605085408265E-2</v>
      </c>
      <c r="E23" s="215">
        <v>2551.4065934065934</v>
      </c>
      <c r="F23" s="286">
        <v>0.1130410735394205</v>
      </c>
      <c r="G23" s="215">
        <v>2749.4523809523807</v>
      </c>
      <c r="H23" s="285">
        <v>7.7622197911372481E-2</v>
      </c>
    </row>
    <row r="24" spans="1:8" x14ac:dyDescent="0.35">
      <c r="A24" s="197" t="s">
        <v>131</v>
      </c>
      <c r="B24" s="215">
        <v>1772.2522522522522</v>
      </c>
      <c r="C24" s="215">
        <v>1887.3495145631068</v>
      </c>
      <c r="D24" s="286">
        <v>6.4944063219321224E-2</v>
      </c>
      <c r="E24" s="215">
        <v>2053.5106382978724</v>
      </c>
      <c r="F24" s="286">
        <v>8.8039402586875593E-2</v>
      </c>
      <c r="G24" s="215">
        <v>2132.1555555555556</v>
      </c>
      <c r="H24" s="285">
        <v>3.8297789059846821E-2</v>
      </c>
    </row>
    <row r="25" spans="1:8" x14ac:dyDescent="0.35">
      <c r="A25" s="197" t="s">
        <v>132</v>
      </c>
      <c r="B25" s="215">
        <v>2021.2722222222221</v>
      </c>
      <c r="C25" s="215">
        <v>2133.4142011834319</v>
      </c>
      <c r="D25" s="286">
        <v>5.5480888585070831E-2</v>
      </c>
      <c r="E25" s="215">
        <v>2220.3167701863354</v>
      </c>
      <c r="F25" s="286">
        <v>4.0734035122995449E-2</v>
      </c>
      <c r="G25" s="215">
        <v>2316.6862745098038</v>
      </c>
      <c r="H25" s="285">
        <v>4.340349341926597E-2</v>
      </c>
    </row>
    <row r="26" spans="1:8" x14ac:dyDescent="0.35">
      <c r="A26" s="197" t="s">
        <v>133</v>
      </c>
      <c r="B26" s="215">
        <v>2229.7739130434784</v>
      </c>
      <c r="C26" s="215">
        <v>2404.4905660377358</v>
      </c>
      <c r="D26" s="286">
        <v>7.8356218974587444E-2</v>
      </c>
      <c r="E26" s="215">
        <v>2706.0425531914893</v>
      </c>
      <c r="F26" s="286">
        <v>0.12541200677308928</v>
      </c>
      <c r="G26" s="215">
        <v>2918.9080459770116</v>
      </c>
      <c r="H26" s="285">
        <v>7.8663024916023616E-2</v>
      </c>
    </row>
    <row r="27" spans="1:8" x14ac:dyDescent="0.35">
      <c r="A27" s="197" t="s">
        <v>134</v>
      </c>
      <c r="B27" s="215">
        <v>2157.375</v>
      </c>
      <c r="C27" s="215">
        <v>2455.25</v>
      </c>
      <c r="D27" s="286">
        <v>0.13807288950692387</v>
      </c>
      <c r="E27" s="215">
        <v>2727.72</v>
      </c>
      <c r="F27" s="286">
        <v>0.11097444252112809</v>
      </c>
      <c r="G27" s="215">
        <v>2712.04</v>
      </c>
      <c r="H27" s="285">
        <v>-5.7483905972752769E-3</v>
      </c>
    </row>
    <row r="28" spans="1:8" x14ac:dyDescent="0.35">
      <c r="A28" s="197" t="s">
        <v>135</v>
      </c>
      <c r="B28" s="215">
        <v>1133.2758620689656</v>
      </c>
      <c r="C28" s="215">
        <v>1309.8</v>
      </c>
      <c r="D28" s="286">
        <v>0.15576449109995427</v>
      </c>
      <c r="E28" s="215">
        <v>1300.04</v>
      </c>
      <c r="F28" s="286">
        <v>-7.4515193159261361E-3</v>
      </c>
      <c r="G28" s="215">
        <v>1290.8800000000001</v>
      </c>
      <c r="H28" s="285">
        <v>-7.0459370480907557E-3</v>
      </c>
    </row>
    <row r="29" spans="1:8" x14ac:dyDescent="0.35">
      <c r="A29" s="287" t="s">
        <v>136</v>
      </c>
      <c r="B29" s="222">
        <v>1868.3766233766235</v>
      </c>
      <c r="C29" s="222">
        <v>1917.2133333333334</v>
      </c>
      <c r="D29" s="289">
        <v>2.613857899187888E-2</v>
      </c>
      <c r="E29" s="222">
        <v>2105.4117647058824</v>
      </c>
      <c r="F29" s="289">
        <v>9.8162488284671445E-2</v>
      </c>
      <c r="G29" s="222">
        <v>2163.2272727272725</v>
      </c>
      <c r="H29" s="288">
        <v>2.7460427927012532E-2</v>
      </c>
    </row>
    <row r="30" spans="1:8" x14ac:dyDescent="0.35">
      <c r="A30" s="24" t="s">
        <v>17</v>
      </c>
    </row>
    <row r="31" spans="1:8" s="24" customFormat="1" ht="10.5" x14ac:dyDescent="0.25">
      <c r="A31" s="469" t="s">
        <v>470</v>
      </c>
      <c r="B31" s="469"/>
      <c r="C31" s="469"/>
      <c r="D31" s="469"/>
      <c r="E31" s="469"/>
    </row>
    <row r="32" spans="1:8" s="24" customFormat="1" ht="10.5" x14ac:dyDescent="0.25">
      <c r="A32" s="378"/>
    </row>
  </sheetData>
  <mergeCells count="5">
    <mergeCell ref="A2:H2"/>
    <mergeCell ref="C4:D4"/>
    <mergeCell ref="E4:F4"/>
    <mergeCell ref="G4:H4"/>
    <mergeCell ref="A31:E31"/>
  </mergeCells>
  <hyperlinks>
    <hyperlink ref="A2:H2" location="Índice!A1" display="Tabela 24 - Evolução do número de habitantes por balcão, por distrito, a 31 de dezembro (2014-2017) (1) "/>
  </hyperlinks>
  <pageMargins left="0.70866141732283472" right="0.70866141732283472" top="0.74803149606299213" bottom="0.74803149606299213" header="0.31496062992125984" footer="0.31496062992125984"/>
  <pageSetup paperSize="9" scale="98" orientation="landscape"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6"/>
  <sheetViews>
    <sheetView showGridLines="0" workbookViewId="0">
      <selection activeCell="A2" sqref="A2:J2"/>
    </sheetView>
  </sheetViews>
  <sheetFormatPr defaultColWidth="9.1796875" defaultRowHeight="14.5" x14ac:dyDescent="0.35"/>
  <cols>
    <col min="1" max="1" width="31" style="33" customWidth="1"/>
    <col min="2" max="10" width="10.7265625" style="33" customWidth="1"/>
    <col min="11" max="16384" width="9.1796875" style="33"/>
  </cols>
  <sheetData>
    <row r="2" spans="1:10" x14ac:dyDescent="0.35">
      <c r="A2" s="475" t="s">
        <v>446</v>
      </c>
      <c r="B2" s="475"/>
      <c r="C2" s="475"/>
      <c r="D2" s="475"/>
      <c r="E2" s="475"/>
      <c r="F2" s="475"/>
      <c r="G2" s="475"/>
      <c r="H2" s="475"/>
      <c r="I2" s="475"/>
      <c r="J2" s="475"/>
    </row>
    <row r="4" spans="1:10" x14ac:dyDescent="0.35">
      <c r="A4" s="171"/>
      <c r="B4" s="489">
        <v>2015</v>
      </c>
      <c r="C4" s="489"/>
      <c r="D4" s="490">
        <v>2016</v>
      </c>
      <c r="E4" s="490"/>
      <c r="F4" s="490">
        <v>2017</v>
      </c>
      <c r="G4" s="490"/>
      <c r="H4" s="490">
        <v>2018</v>
      </c>
      <c r="I4" s="490"/>
      <c r="J4" s="172" t="s">
        <v>12</v>
      </c>
    </row>
    <row r="5" spans="1:10" ht="29" x14ac:dyDescent="0.35">
      <c r="A5" s="173" t="s">
        <v>138</v>
      </c>
      <c r="B5" s="81"/>
      <c r="C5" s="82"/>
      <c r="D5" s="83"/>
      <c r="E5" s="82"/>
      <c r="F5" s="81"/>
      <c r="G5" s="81"/>
      <c r="H5" s="81"/>
      <c r="I5" s="81"/>
      <c r="J5" s="174"/>
    </row>
    <row r="6" spans="1:10" x14ac:dyDescent="0.35">
      <c r="A6" s="49" t="s">
        <v>139</v>
      </c>
      <c r="B6" s="301">
        <v>188</v>
      </c>
      <c r="C6" s="286"/>
      <c r="D6" s="301">
        <v>168</v>
      </c>
      <c r="E6" s="286"/>
      <c r="F6" s="301">
        <v>143</v>
      </c>
      <c r="G6" s="215"/>
      <c r="H6" s="301">
        <v>133</v>
      </c>
      <c r="I6" s="215"/>
      <c r="J6" s="304" t="s">
        <v>0</v>
      </c>
    </row>
    <row r="7" spans="1:10" x14ac:dyDescent="0.35">
      <c r="A7" s="49" t="s">
        <v>267</v>
      </c>
      <c r="B7" s="302" t="s">
        <v>145</v>
      </c>
      <c r="C7" s="286"/>
      <c r="D7" s="108">
        <v>-0.1063829787234043</v>
      </c>
      <c r="E7" s="286"/>
      <c r="F7" s="108">
        <v>-0.14880952380952384</v>
      </c>
      <c r="G7" s="215"/>
      <c r="H7" s="108">
        <v>-6.9930069930069894E-2</v>
      </c>
      <c r="I7" s="215"/>
      <c r="J7" s="305">
        <v>-0.10837419082099935</v>
      </c>
    </row>
    <row r="8" spans="1:10" x14ac:dyDescent="0.35">
      <c r="A8" s="173" t="s">
        <v>140</v>
      </c>
      <c r="B8" s="303"/>
      <c r="C8" s="303"/>
      <c r="D8" s="303"/>
      <c r="E8" s="303"/>
      <c r="F8" s="303"/>
      <c r="G8" s="303"/>
      <c r="H8" s="303"/>
      <c r="I8" s="303"/>
      <c r="J8" s="306"/>
    </row>
    <row r="9" spans="1:10" x14ac:dyDescent="0.35">
      <c r="A9" s="49" t="s">
        <v>141</v>
      </c>
      <c r="B9" s="215">
        <v>135</v>
      </c>
      <c r="C9" s="286">
        <v>0.71808510638297873</v>
      </c>
      <c r="D9" s="215">
        <v>112</v>
      </c>
      <c r="E9" s="286">
        <v>0.66666666666666663</v>
      </c>
      <c r="F9" s="215">
        <v>96</v>
      </c>
      <c r="G9" s="286">
        <v>0.67132867132867136</v>
      </c>
      <c r="H9" s="301">
        <v>89</v>
      </c>
      <c r="I9" s="286">
        <v>0.66917293233082709</v>
      </c>
      <c r="J9" s="307"/>
    </row>
    <row r="10" spans="1:10" x14ac:dyDescent="0.35">
      <c r="A10" s="49" t="s">
        <v>142</v>
      </c>
      <c r="B10" s="215">
        <v>7</v>
      </c>
      <c r="C10" s="286">
        <v>3.7234042553191488E-2</v>
      </c>
      <c r="D10" s="215">
        <v>11</v>
      </c>
      <c r="E10" s="286">
        <v>6.5476190476190479E-2</v>
      </c>
      <c r="F10" s="215">
        <v>6</v>
      </c>
      <c r="G10" s="286">
        <v>4.195804195804196E-2</v>
      </c>
      <c r="H10" s="301">
        <v>6</v>
      </c>
      <c r="I10" s="286">
        <v>4.5112781954887216E-2</v>
      </c>
      <c r="J10" s="307"/>
    </row>
    <row r="11" spans="1:10" x14ac:dyDescent="0.35">
      <c r="A11" s="49" t="s">
        <v>143</v>
      </c>
      <c r="B11" s="215">
        <v>26</v>
      </c>
      <c r="C11" s="286">
        <v>0.13829787234042554</v>
      </c>
      <c r="D11" s="215">
        <v>10</v>
      </c>
      <c r="E11" s="286">
        <v>5.9523809523809521E-2</v>
      </c>
      <c r="F11" s="215">
        <v>9</v>
      </c>
      <c r="G11" s="286">
        <v>6.2937062937062943E-2</v>
      </c>
      <c r="H11" s="301">
        <v>7</v>
      </c>
      <c r="I11" s="286">
        <v>5.2631578947368418E-2</v>
      </c>
      <c r="J11" s="307"/>
    </row>
    <row r="12" spans="1:10" x14ac:dyDescent="0.35">
      <c r="A12" s="49" t="s">
        <v>144</v>
      </c>
      <c r="B12" s="222">
        <v>20</v>
      </c>
      <c r="C12" s="289">
        <v>0.10638297872340426</v>
      </c>
      <c r="D12" s="222">
        <v>35</v>
      </c>
      <c r="E12" s="289">
        <v>0.20933333333333334</v>
      </c>
      <c r="F12" s="222">
        <v>32</v>
      </c>
      <c r="G12" s="289">
        <v>0.22377622377622378</v>
      </c>
      <c r="H12" s="309">
        <v>31</v>
      </c>
      <c r="I12" s="289">
        <v>0.23308270676691728</v>
      </c>
      <c r="J12" s="308"/>
    </row>
    <row r="13" spans="1:10" x14ac:dyDescent="0.35">
      <c r="A13" s="300" t="s">
        <v>139</v>
      </c>
      <c r="B13" s="222">
        <v>188</v>
      </c>
      <c r="C13" s="289">
        <v>1</v>
      </c>
      <c r="D13" s="222">
        <v>168</v>
      </c>
      <c r="E13" s="289">
        <v>1</v>
      </c>
      <c r="F13" s="222">
        <v>143</v>
      </c>
      <c r="G13" s="289">
        <v>1</v>
      </c>
      <c r="H13" s="222">
        <v>133</v>
      </c>
      <c r="I13" s="289">
        <v>1</v>
      </c>
      <c r="J13" s="308"/>
    </row>
    <row r="14" spans="1:10" s="24" customFormat="1" ht="10.5" x14ac:dyDescent="0.25">
      <c r="A14" s="24" t="s">
        <v>17</v>
      </c>
    </row>
    <row r="15" spans="1:10" s="24" customFormat="1" ht="10.5" x14ac:dyDescent="0.25">
      <c r="A15" s="469" t="s">
        <v>470</v>
      </c>
      <c r="B15" s="469"/>
      <c r="C15" s="469"/>
      <c r="D15" s="469"/>
      <c r="E15" s="469"/>
    </row>
    <row r="16" spans="1:10" s="24" customFormat="1" ht="34.5" customHeight="1" x14ac:dyDescent="0.25">
      <c r="A16" s="469"/>
      <c r="B16" s="469"/>
      <c r="C16" s="469"/>
      <c r="D16" s="469"/>
      <c r="E16" s="469"/>
      <c r="F16" s="469"/>
      <c r="G16" s="469"/>
      <c r="H16" s="469"/>
      <c r="I16" s="469"/>
      <c r="J16" s="469"/>
    </row>
  </sheetData>
  <mergeCells count="7">
    <mergeCell ref="A16:J16"/>
    <mergeCell ref="A2:J2"/>
    <mergeCell ref="B4:C4"/>
    <mergeCell ref="D4:E4"/>
    <mergeCell ref="F4:G4"/>
    <mergeCell ref="H4:I4"/>
    <mergeCell ref="A15:E15"/>
  </mergeCells>
  <hyperlinks>
    <hyperlink ref="A2:J2" location="Índice!A1" display="Tabela 25 - Evolução e distribuição geográfica do número de sucursais e escritórios de representação no exterior, a 31 de dezembro (2014-2017)"/>
  </hyperlinks>
  <pageMargins left="0.70866141732283472" right="0.70866141732283472" top="0.74803149606299213" bottom="0.74803149606299213" header="0.31496062992125984" footer="0.31496062992125984"/>
  <pageSetup paperSize="9" scale="68"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showGridLines="0" workbookViewId="0">
      <selection activeCell="A2" sqref="A2:F2"/>
    </sheetView>
  </sheetViews>
  <sheetFormatPr defaultColWidth="9.1796875" defaultRowHeight="14.5" x14ac:dyDescent="0.35"/>
  <cols>
    <col min="1" max="1" width="31" style="33" customWidth="1"/>
    <col min="2" max="6" width="10.7265625" style="33" customWidth="1"/>
    <col min="7" max="16384" width="9.1796875" style="33"/>
  </cols>
  <sheetData>
    <row r="2" spans="1:6" ht="45.75" customHeight="1" x14ac:dyDescent="0.35">
      <c r="A2" s="475" t="s">
        <v>447</v>
      </c>
      <c r="B2" s="475"/>
      <c r="C2" s="475"/>
      <c r="D2" s="475"/>
      <c r="E2" s="475"/>
      <c r="F2" s="475"/>
    </row>
    <row r="4" spans="1:6" x14ac:dyDescent="0.35">
      <c r="A4" s="171"/>
      <c r="B4" s="310">
        <v>2015</v>
      </c>
      <c r="C4" s="311">
        <v>2016</v>
      </c>
      <c r="D4" s="311">
        <v>2017</v>
      </c>
      <c r="E4" s="311">
        <v>2018</v>
      </c>
      <c r="F4" s="172" t="s">
        <v>12</v>
      </c>
    </row>
    <row r="5" spans="1:6" x14ac:dyDescent="0.35">
      <c r="A5" s="173" t="s">
        <v>146</v>
      </c>
      <c r="B5" s="81"/>
      <c r="C5" s="83"/>
      <c r="D5" s="81"/>
      <c r="E5" s="81"/>
      <c r="F5" s="174"/>
    </row>
    <row r="6" spans="1:6" x14ac:dyDescent="0.35">
      <c r="A6" s="49" t="s">
        <v>11</v>
      </c>
      <c r="B6" s="215">
        <v>175</v>
      </c>
      <c r="C6" s="215">
        <v>156</v>
      </c>
      <c r="D6" s="215">
        <v>132</v>
      </c>
      <c r="E6" s="215">
        <v>125</v>
      </c>
      <c r="F6" s="307">
        <v>0</v>
      </c>
    </row>
    <row r="7" spans="1:6" x14ac:dyDescent="0.35">
      <c r="A7" s="49" t="s">
        <v>12</v>
      </c>
      <c r="B7" s="215">
        <v>4</v>
      </c>
      <c r="C7" s="215">
        <v>4</v>
      </c>
      <c r="D7" s="215">
        <v>3</v>
      </c>
      <c r="E7" s="215">
        <v>3</v>
      </c>
      <c r="F7" s="307">
        <v>0</v>
      </c>
    </row>
    <row r="8" spans="1:6" x14ac:dyDescent="0.35">
      <c r="A8" s="49" t="s">
        <v>13</v>
      </c>
      <c r="B8" s="215">
        <v>9</v>
      </c>
      <c r="C8" s="215">
        <v>8</v>
      </c>
      <c r="D8" s="215">
        <v>8</v>
      </c>
      <c r="E8" s="215">
        <v>5</v>
      </c>
      <c r="F8" s="308">
        <v>0</v>
      </c>
    </row>
    <row r="9" spans="1:6" x14ac:dyDescent="0.35">
      <c r="A9" s="340" t="s">
        <v>6</v>
      </c>
      <c r="B9" s="312">
        <v>188</v>
      </c>
      <c r="C9" s="312">
        <v>168</v>
      </c>
      <c r="D9" s="312">
        <v>143</v>
      </c>
      <c r="E9" s="312">
        <v>133</v>
      </c>
      <c r="F9" s="313">
        <v>0</v>
      </c>
    </row>
    <row r="10" spans="1:6" x14ac:dyDescent="0.35">
      <c r="A10" s="49" t="s">
        <v>3</v>
      </c>
      <c r="B10" s="215">
        <v>172</v>
      </c>
      <c r="C10" s="215">
        <v>155</v>
      </c>
      <c r="D10" s="215">
        <v>132</v>
      </c>
      <c r="E10" s="215">
        <v>121</v>
      </c>
      <c r="F10" s="307">
        <v>0</v>
      </c>
    </row>
    <row r="11" spans="1:6" x14ac:dyDescent="0.35">
      <c r="A11" s="49" t="s">
        <v>4</v>
      </c>
      <c r="B11" s="215">
        <v>16</v>
      </c>
      <c r="C11" s="215">
        <v>13</v>
      </c>
      <c r="D11" s="215">
        <v>11</v>
      </c>
      <c r="E11" s="215">
        <v>12</v>
      </c>
      <c r="F11" s="307">
        <v>0</v>
      </c>
    </row>
    <row r="12" spans="1:6" x14ac:dyDescent="0.35">
      <c r="A12" s="340" t="s">
        <v>6</v>
      </c>
      <c r="B12" s="312">
        <v>188</v>
      </c>
      <c r="C12" s="312">
        <v>168</v>
      </c>
      <c r="D12" s="312">
        <v>143</v>
      </c>
      <c r="E12" s="312">
        <v>133</v>
      </c>
      <c r="F12" s="313">
        <v>0</v>
      </c>
    </row>
    <row r="13" spans="1:6" s="24" customFormat="1" ht="10.5" x14ac:dyDescent="0.25">
      <c r="A13" s="24" t="s">
        <v>17</v>
      </c>
    </row>
    <row r="14" spans="1:6" x14ac:dyDescent="0.35">
      <c r="A14" s="469" t="s">
        <v>470</v>
      </c>
      <c r="B14" s="469"/>
      <c r="C14" s="469"/>
      <c r="D14" s="469"/>
      <c r="E14" s="469"/>
    </row>
    <row r="15" spans="1:6" x14ac:dyDescent="0.35">
      <c r="A15" s="470"/>
      <c r="B15" s="470"/>
      <c r="C15" s="470"/>
      <c r="D15" s="470"/>
      <c r="E15" s="470"/>
      <c r="F15" s="470"/>
    </row>
  </sheetData>
  <mergeCells count="3">
    <mergeCell ref="A2:F2"/>
    <mergeCell ref="A15:F15"/>
    <mergeCell ref="A14:E14"/>
  </mergeCells>
  <hyperlinks>
    <hyperlink ref="A2:F2" location="Índice!A1" display="Tabela 26 - Evolução da representatividade das instituições financeiras associadas no total das sucursais e representações no exterior, por dimensão e origem/forma de representação legal, a 31 de dezembro (2014-2017)"/>
  </hyperlink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6"/>
  <sheetViews>
    <sheetView showGridLines="0" workbookViewId="0"/>
  </sheetViews>
  <sheetFormatPr defaultColWidth="9.1796875" defaultRowHeight="14.5" x14ac:dyDescent="0.35"/>
  <cols>
    <col min="1" max="1" width="38.7265625" style="33" customWidth="1"/>
    <col min="2" max="6" width="10.7265625" style="33" customWidth="1"/>
    <col min="7" max="16384" width="9.1796875" style="33"/>
  </cols>
  <sheetData>
    <row r="2" spans="1:6" ht="30.75" customHeight="1" x14ac:dyDescent="0.35">
      <c r="A2" s="475" t="s">
        <v>448</v>
      </c>
      <c r="B2" s="475"/>
      <c r="C2" s="475"/>
      <c r="D2" s="475"/>
      <c r="E2" s="475"/>
      <c r="F2" s="475"/>
    </row>
    <row r="4" spans="1:6" x14ac:dyDescent="0.35">
      <c r="A4" s="171"/>
      <c r="B4" s="310">
        <v>2015</v>
      </c>
      <c r="C4" s="311">
        <v>2016</v>
      </c>
      <c r="D4" s="311">
        <v>2017</v>
      </c>
      <c r="E4" s="311">
        <v>2018</v>
      </c>
      <c r="F4" s="172" t="s">
        <v>12</v>
      </c>
    </row>
    <row r="5" spans="1:6" ht="31.5" customHeight="1" x14ac:dyDescent="0.35">
      <c r="A5" s="173" t="s">
        <v>147</v>
      </c>
      <c r="B5" s="81"/>
      <c r="C5" s="83"/>
      <c r="D5" s="81"/>
      <c r="E5" s="81"/>
      <c r="F5" s="174"/>
    </row>
    <row r="6" spans="1:6" x14ac:dyDescent="0.35">
      <c r="A6" s="49" t="s">
        <v>6</v>
      </c>
      <c r="B6" s="233">
        <v>14725</v>
      </c>
      <c r="C6" s="233">
        <v>14625</v>
      </c>
      <c r="D6" s="233">
        <v>14135</v>
      </c>
      <c r="E6" s="233">
        <v>13819</v>
      </c>
      <c r="F6" s="314" t="s">
        <v>0</v>
      </c>
    </row>
    <row r="7" spans="1:6" x14ac:dyDescent="0.35">
      <c r="A7" s="379" t="s">
        <v>148</v>
      </c>
      <c r="B7" s="233">
        <v>11699</v>
      </c>
      <c r="C7" s="234">
        <v>11457</v>
      </c>
      <c r="D7" s="234">
        <v>11356</v>
      </c>
      <c r="E7" s="234">
        <v>11101</v>
      </c>
      <c r="F7" s="314" t="s">
        <v>0</v>
      </c>
    </row>
    <row r="8" spans="1:6" x14ac:dyDescent="0.35">
      <c r="A8" s="379" t="s">
        <v>149</v>
      </c>
      <c r="B8" s="233">
        <v>3026</v>
      </c>
      <c r="C8" s="234">
        <v>3168</v>
      </c>
      <c r="D8" s="234">
        <v>2779</v>
      </c>
      <c r="E8" s="234">
        <v>2718</v>
      </c>
      <c r="F8" s="314" t="s">
        <v>0</v>
      </c>
    </row>
    <row r="9" spans="1:6" x14ac:dyDescent="0.35">
      <c r="A9" s="49" t="s">
        <v>267</v>
      </c>
      <c r="B9" s="315" t="s">
        <v>0</v>
      </c>
      <c r="C9" s="238">
        <v>-6.7911714770797493E-3</v>
      </c>
      <c r="D9" s="238">
        <v>-3.3504273504273541E-2</v>
      </c>
      <c r="E9" s="238">
        <v>-2.2355854262468999E-2</v>
      </c>
      <c r="F9" s="316">
        <v>-2.088376641460743E-2</v>
      </c>
    </row>
    <row r="10" spans="1:6" ht="16.5" x14ac:dyDescent="0.35">
      <c r="A10" s="173" t="s">
        <v>150</v>
      </c>
      <c r="B10" s="317"/>
      <c r="C10" s="318"/>
      <c r="D10" s="318"/>
      <c r="E10" s="318"/>
      <c r="F10" s="319"/>
    </row>
    <row r="11" spans="1:6" x14ac:dyDescent="0.35">
      <c r="A11" s="49" t="s">
        <v>6</v>
      </c>
      <c r="B11" s="233">
        <v>12437</v>
      </c>
      <c r="C11" s="233">
        <v>12164</v>
      </c>
      <c r="D11" s="233">
        <v>11823</v>
      </c>
      <c r="E11" s="233">
        <v>11570</v>
      </c>
      <c r="F11" s="314" t="s">
        <v>0</v>
      </c>
    </row>
    <row r="12" spans="1:6" x14ac:dyDescent="0.35">
      <c r="A12" s="177" t="s">
        <v>267</v>
      </c>
      <c r="B12" s="320" t="s">
        <v>0</v>
      </c>
      <c r="C12" s="321">
        <v>-2.1950631181153035E-2</v>
      </c>
      <c r="D12" s="321">
        <v>-2.8033541598158518E-2</v>
      </c>
      <c r="E12" s="321">
        <v>-2.1398968113000127E-2</v>
      </c>
      <c r="F12" s="322">
        <v>-2.3794380297437228E-2</v>
      </c>
    </row>
    <row r="13" spans="1:6" s="24" customFormat="1" ht="10.5" x14ac:dyDescent="0.25">
      <c r="A13" s="24" t="s">
        <v>151</v>
      </c>
    </row>
    <row r="14" spans="1:6" s="24" customFormat="1" ht="10.5" x14ac:dyDescent="0.25">
      <c r="A14" s="469" t="s">
        <v>473</v>
      </c>
      <c r="B14" s="469"/>
      <c r="C14" s="469"/>
      <c r="D14" s="469"/>
      <c r="E14" s="469"/>
    </row>
    <row r="15" spans="1:6" s="24" customFormat="1" ht="10.5" x14ac:dyDescent="0.25">
      <c r="A15" s="467"/>
      <c r="B15" s="467"/>
      <c r="C15" s="467"/>
      <c r="D15" s="467"/>
      <c r="E15" s="467"/>
    </row>
    <row r="16" spans="1:6" s="24" customFormat="1" ht="32.25" customHeight="1" x14ac:dyDescent="0.25">
      <c r="A16" s="469" t="s">
        <v>241</v>
      </c>
      <c r="B16" s="469"/>
      <c r="C16" s="469"/>
      <c r="D16" s="469"/>
      <c r="E16" s="469"/>
      <c r="F16" s="469"/>
    </row>
  </sheetData>
  <mergeCells count="3">
    <mergeCell ref="A2:F2"/>
    <mergeCell ref="A16:F16"/>
    <mergeCell ref="A14:E14"/>
  </mergeCells>
  <hyperlinks>
    <hyperlink ref="A2:F2" location="Índice!A1" display="Tabela 27 - Evolução  do número de ATMs das instituições financeiras associadas e da rede Multibanco, a 31 de dezembro (2014-2017)"/>
  </hyperlinks>
  <pageMargins left="0.70866141732283472" right="0.70866141732283472" top="0.74803149606299213" bottom="0.74803149606299213" header="0.31496062992125984" footer="0.31496062992125984"/>
  <pageSetup paperSize="9" scale="94"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0"/>
  <sheetViews>
    <sheetView showGridLines="0" workbookViewId="0">
      <selection activeCell="A2" sqref="A2:F2"/>
    </sheetView>
  </sheetViews>
  <sheetFormatPr defaultColWidth="9.1796875" defaultRowHeight="14.5" x14ac:dyDescent="0.35"/>
  <cols>
    <col min="1" max="1" width="38.7265625" style="33" customWidth="1"/>
    <col min="2" max="6" width="10.7265625" style="33" customWidth="1"/>
    <col min="7" max="16384" width="9.1796875" style="33"/>
  </cols>
  <sheetData>
    <row r="2" spans="1:6" x14ac:dyDescent="0.35">
      <c r="A2" s="475" t="s">
        <v>449</v>
      </c>
      <c r="B2" s="475"/>
      <c r="C2" s="475"/>
      <c r="D2" s="475"/>
      <c r="E2" s="475"/>
      <c r="F2" s="475"/>
    </row>
    <row r="4" spans="1:6" x14ac:dyDescent="0.35">
      <c r="A4" s="171"/>
      <c r="B4" s="310">
        <v>2015</v>
      </c>
      <c r="C4" s="311">
        <v>2016</v>
      </c>
      <c r="D4" s="311">
        <v>2017</v>
      </c>
      <c r="E4" s="311">
        <v>2018</v>
      </c>
      <c r="F4" s="172" t="s">
        <v>12</v>
      </c>
    </row>
    <row r="5" spans="1:6" x14ac:dyDescent="0.35">
      <c r="A5" s="173" t="s">
        <v>152</v>
      </c>
      <c r="B5" s="81"/>
      <c r="C5" s="83"/>
      <c r="D5" s="81"/>
      <c r="E5" s="81"/>
      <c r="F5" s="174"/>
    </row>
    <row r="6" spans="1:6" x14ac:dyDescent="0.35">
      <c r="A6" s="49" t="s">
        <v>6</v>
      </c>
      <c r="B6" s="113">
        <v>3298854</v>
      </c>
      <c r="C6" s="106">
        <v>3894473</v>
      </c>
      <c r="D6" s="106">
        <v>4474099</v>
      </c>
      <c r="E6" s="106">
        <v>4416000</v>
      </c>
      <c r="F6" s="304" t="s">
        <v>0</v>
      </c>
    </row>
    <row r="7" spans="1:6" x14ac:dyDescent="0.35">
      <c r="A7" s="177" t="s">
        <v>267</v>
      </c>
      <c r="B7" s="323" t="s">
        <v>0</v>
      </c>
      <c r="C7" s="324">
        <v>0.18055330730005026</v>
      </c>
      <c r="D7" s="324">
        <v>0.14883297432027387</v>
      </c>
      <c r="E7" s="325">
        <v>-1.2985631296938194E-2</v>
      </c>
      <c r="F7" s="326">
        <v>0.10546688344112864</v>
      </c>
    </row>
    <row r="8" spans="1:6" s="24" customFormat="1" ht="10.5" x14ac:dyDescent="0.25">
      <c r="A8" s="24" t="s">
        <v>17</v>
      </c>
    </row>
    <row r="9" spans="1:6" x14ac:dyDescent="0.35">
      <c r="A9" s="469" t="s">
        <v>474</v>
      </c>
      <c r="B9" s="469"/>
      <c r="C9" s="469"/>
      <c r="D9" s="469"/>
      <c r="E9" s="469"/>
    </row>
    <row r="10" spans="1:6" ht="32.25" customHeight="1" x14ac:dyDescent="0.35">
      <c r="A10" s="470"/>
      <c r="B10" s="470"/>
      <c r="C10" s="470"/>
      <c r="D10" s="470"/>
      <c r="E10" s="470"/>
      <c r="F10" s="470"/>
    </row>
  </sheetData>
  <mergeCells count="3">
    <mergeCell ref="A2:F2"/>
    <mergeCell ref="A10:F10"/>
    <mergeCell ref="A9:E9"/>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9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dimension ref="A2:G22"/>
  <sheetViews>
    <sheetView showGridLines="0" workbookViewId="0"/>
  </sheetViews>
  <sheetFormatPr defaultColWidth="9.1796875" defaultRowHeight="14.5" x14ac:dyDescent="0.35"/>
  <cols>
    <col min="1" max="1" width="26.1796875" style="33" customWidth="1"/>
    <col min="2" max="5" width="18" style="33" customWidth="1"/>
    <col min="6" max="16384" width="9.1796875" style="33"/>
  </cols>
  <sheetData>
    <row r="2" spans="1:7" x14ac:dyDescent="0.35">
      <c r="A2" s="475" t="s">
        <v>279</v>
      </c>
      <c r="B2" s="475"/>
      <c r="C2" s="475"/>
      <c r="D2" s="475"/>
      <c r="E2" s="475"/>
      <c r="F2" s="45"/>
      <c r="G2" s="45"/>
    </row>
    <row r="4" spans="1:7" ht="29" x14ac:dyDescent="0.35">
      <c r="A4" s="46"/>
      <c r="B4" s="12" t="s">
        <v>7</v>
      </c>
      <c r="C4" s="13" t="s">
        <v>8</v>
      </c>
      <c r="D4" s="12" t="s">
        <v>266</v>
      </c>
      <c r="E4" s="14" t="s">
        <v>8</v>
      </c>
    </row>
    <row r="5" spans="1:7" ht="29" x14ac:dyDescent="0.35">
      <c r="A5" s="15" t="s">
        <v>9</v>
      </c>
      <c r="B5" s="47"/>
      <c r="C5" s="16"/>
      <c r="D5" s="48"/>
      <c r="E5" s="17"/>
    </row>
    <row r="6" spans="1:7" x14ac:dyDescent="0.35">
      <c r="A6" s="49" t="s">
        <v>3</v>
      </c>
      <c r="B6" s="50">
        <v>16</v>
      </c>
      <c r="C6" s="18">
        <v>0.64</v>
      </c>
      <c r="D6" s="51">
        <v>223647.06989215</v>
      </c>
      <c r="E6" s="19">
        <v>0.68208111530055882</v>
      </c>
    </row>
    <row r="7" spans="1:7" x14ac:dyDescent="0.35">
      <c r="A7" s="49" t="s">
        <v>4</v>
      </c>
      <c r="B7" s="50">
        <v>5</v>
      </c>
      <c r="C7" s="18">
        <v>0.2</v>
      </c>
      <c r="D7" s="51">
        <v>95412.295924909995</v>
      </c>
      <c r="E7" s="19">
        <v>0.29098634365349457</v>
      </c>
    </row>
    <row r="8" spans="1:7" x14ac:dyDescent="0.35">
      <c r="A8" s="49" t="s">
        <v>5</v>
      </c>
      <c r="B8" s="50">
        <v>4</v>
      </c>
      <c r="C8" s="18">
        <v>0.16</v>
      </c>
      <c r="D8" s="51">
        <v>8830.890864089999</v>
      </c>
      <c r="E8" s="19">
        <v>2.6932541045946619E-2</v>
      </c>
    </row>
    <row r="9" spans="1:7" x14ac:dyDescent="0.35">
      <c r="A9" s="15" t="s">
        <v>19</v>
      </c>
      <c r="B9" s="47"/>
      <c r="C9" s="47"/>
      <c r="D9" s="47"/>
      <c r="E9" s="52"/>
    </row>
    <row r="10" spans="1:7" x14ac:dyDescent="0.35">
      <c r="A10" s="49" t="s">
        <v>11</v>
      </c>
      <c r="B10" s="50">
        <v>6</v>
      </c>
      <c r="C10" s="18">
        <v>0.24</v>
      </c>
      <c r="D10" s="51">
        <v>286019.65796981001</v>
      </c>
      <c r="E10" s="19">
        <v>0.87230567071596588</v>
      </c>
    </row>
    <row r="11" spans="1:7" x14ac:dyDescent="0.35">
      <c r="A11" s="49" t="s">
        <v>12</v>
      </c>
      <c r="B11" s="50">
        <v>4</v>
      </c>
      <c r="C11" s="18">
        <v>0.16</v>
      </c>
      <c r="D11" s="51">
        <v>24762.57474616</v>
      </c>
      <c r="E11" s="19">
        <v>7.5521153077119332E-2</v>
      </c>
    </row>
    <row r="12" spans="1:7" x14ac:dyDescent="0.35">
      <c r="A12" s="49" t="s">
        <v>13</v>
      </c>
      <c r="B12" s="50">
        <v>15</v>
      </c>
      <c r="C12" s="18">
        <v>0.6</v>
      </c>
      <c r="D12" s="51">
        <v>17107.02396518</v>
      </c>
      <c r="E12" s="19">
        <v>5.2173176206914938E-2</v>
      </c>
    </row>
    <row r="13" spans="1:7" x14ac:dyDescent="0.35">
      <c r="A13" s="20" t="s">
        <v>30</v>
      </c>
      <c r="B13" s="47"/>
      <c r="C13" s="16"/>
      <c r="D13" s="48"/>
      <c r="E13" s="17"/>
    </row>
    <row r="14" spans="1:7" x14ac:dyDescent="0.35">
      <c r="A14" s="49" t="s">
        <v>14</v>
      </c>
      <c r="B14" s="50">
        <v>16</v>
      </c>
      <c r="C14" s="18">
        <v>0.64</v>
      </c>
      <c r="D14" s="51">
        <v>317536.86826950003</v>
      </c>
      <c r="E14" s="19">
        <v>0.96842718021189411</v>
      </c>
    </row>
    <row r="15" spans="1:7" x14ac:dyDescent="0.35">
      <c r="A15" s="49" t="s">
        <v>15</v>
      </c>
      <c r="B15" s="50">
        <v>9</v>
      </c>
      <c r="C15" s="18">
        <v>0.36</v>
      </c>
      <c r="D15" s="51">
        <v>10353.388411649999</v>
      </c>
      <c r="E15" s="19">
        <v>3.1572819788106062E-2</v>
      </c>
    </row>
    <row r="16" spans="1:7" x14ac:dyDescent="0.35">
      <c r="A16" s="21" t="s">
        <v>6</v>
      </c>
      <c r="B16" s="53">
        <v>25</v>
      </c>
      <c r="C16" s="22">
        <v>1</v>
      </c>
      <c r="D16" s="54">
        <v>327890.25668115</v>
      </c>
      <c r="E16" s="23">
        <v>1</v>
      </c>
    </row>
    <row r="17" spans="1:7" x14ac:dyDescent="0.35">
      <c r="A17" s="24" t="s">
        <v>17</v>
      </c>
    </row>
    <row r="18" spans="1:7" x14ac:dyDescent="0.35">
      <c r="A18" s="469" t="s">
        <v>428</v>
      </c>
      <c r="B18" s="469"/>
      <c r="C18" s="469"/>
      <c r="D18" s="469"/>
      <c r="E18" s="469"/>
    </row>
    <row r="19" spans="1:7" x14ac:dyDescent="0.35">
      <c r="A19" s="462"/>
      <c r="B19" s="462"/>
      <c r="C19" s="462"/>
      <c r="D19" s="462"/>
      <c r="E19" s="462"/>
    </row>
    <row r="20" spans="1:7" ht="27" customHeight="1" x14ac:dyDescent="0.35">
      <c r="A20" s="469" t="s">
        <v>21</v>
      </c>
      <c r="B20" s="469"/>
      <c r="C20" s="469"/>
      <c r="D20" s="469"/>
      <c r="E20" s="469"/>
      <c r="F20" s="55"/>
      <c r="G20" s="55"/>
    </row>
    <row r="21" spans="1:7" ht="42" customHeight="1" x14ac:dyDescent="0.35">
      <c r="A21" s="469" t="s">
        <v>22</v>
      </c>
      <c r="B21" s="469"/>
      <c r="C21" s="469"/>
      <c r="D21" s="469"/>
      <c r="E21" s="469"/>
    </row>
    <row r="22" spans="1:7" x14ac:dyDescent="0.35">
      <c r="A22" s="469"/>
      <c r="B22" s="469"/>
      <c r="C22" s="469"/>
      <c r="D22" s="469"/>
      <c r="E22" s="469"/>
    </row>
  </sheetData>
  <mergeCells count="5">
    <mergeCell ref="A2:E2"/>
    <mergeCell ref="A20:E20"/>
    <mergeCell ref="A21:E21"/>
    <mergeCell ref="A22:E22"/>
    <mergeCell ref="A18:E18"/>
  </mergeCells>
  <hyperlinks>
    <hyperlink ref="A2:E2" location="Índice!A1" display="Tabela 2 - Caracterização das instituições financeiras associadas, a 31 de dezembro de 2017"/>
  </hyperlinks>
  <pageMargins left="0.70866141732283472" right="0.70866141732283472" top="0.74803149606299213" bottom="0.74803149606299213" header="0.31496062992125984" footer="0.31496062992125984"/>
  <pageSetup paperSize="9" orientation="landscape"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8"/>
  <sheetViews>
    <sheetView showGridLines="0" workbookViewId="0">
      <selection activeCell="L14" sqref="L14"/>
    </sheetView>
  </sheetViews>
  <sheetFormatPr defaultColWidth="9.1796875" defaultRowHeight="14.5" x14ac:dyDescent="0.35"/>
  <cols>
    <col min="1" max="1" width="43.1796875" style="33" customWidth="1"/>
    <col min="2" max="5" width="11.1796875" style="33" bestFit="1" customWidth="1"/>
    <col min="6" max="6" width="10.7265625" style="33" customWidth="1"/>
    <col min="7" max="16384" width="9.1796875" style="33"/>
  </cols>
  <sheetData>
    <row r="2" spans="1:6" ht="29.25" customHeight="1" x14ac:dyDescent="0.35">
      <c r="A2" s="475" t="s">
        <v>450</v>
      </c>
      <c r="B2" s="475"/>
      <c r="C2" s="475"/>
      <c r="D2" s="475"/>
      <c r="E2" s="475"/>
      <c r="F2" s="475"/>
    </row>
    <row r="4" spans="1:6" x14ac:dyDescent="0.35">
      <c r="A4" s="171"/>
      <c r="B4" s="385">
        <v>2015</v>
      </c>
      <c r="C4" s="386">
        <v>2016</v>
      </c>
      <c r="D4" s="403">
        <v>2017</v>
      </c>
      <c r="E4" s="386">
        <v>2018</v>
      </c>
      <c r="F4" s="172" t="s">
        <v>12</v>
      </c>
    </row>
    <row r="5" spans="1:6" x14ac:dyDescent="0.35">
      <c r="A5" s="173" t="s">
        <v>260</v>
      </c>
      <c r="B5" s="81"/>
      <c r="C5" s="83"/>
      <c r="D5" s="81"/>
      <c r="E5" s="81"/>
      <c r="F5" s="174"/>
    </row>
    <row r="6" spans="1:6" x14ac:dyDescent="0.35">
      <c r="A6" s="49" t="s">
        <v>6</v>
      </c>
      <c r="B6" s="233">
        <v>10833898.7345</v>
      </c>
      <c r="C6" s="233">
        <v>11320286</v>
      </c>
      <c r="D6" s="233">
        <v>12030969.448251024</v>
      </c>
      <c r="E6" s="233">
        <v>11622265</v>
      </c>
      <c r="F6" s="314" t="s">
        <v>0</v>
      </c>
    </row>
    <row r="7" spans="1:6" x14ac:dyDescent="0.35">
      <c r="A7" s="49" t="s">
        <v>267</v>
      </c>
      <c r="B7" s="315" t="s">
        <v>0</v>
      </c>
      <c r="C7" s="238">
        <v>4.4894942939712301E-2</v>
      </c>
      <c r="D7" s="238">
        <v>6.2779637215086614E-2</v>
      </c>
      <c r="E7" s="238">
        <v>-3.3971032011093527E-2</v>
      </c>
      <c r="F7" s="316">
        <v>2.456784938123513E-2</v>
      </c>
    </row>
    <row r="8" spans="1:6" x14ac:dyDescent="0.35">
      <c r="A8" s="173" t="s">
        <v>261</v>
      </c>
      <c r="B8" s="81"/>
      <c r="C8" s="83"/>
      <c r="D8" s="81"/>
      <c r="E8" s="81"/>
      <c r="F8" s="174"/>
    </row>
    <row r="9" spans="1:6" x14ac:dyDescent="0.35">
      <c r="A9" s="49" t="s">
        <v>6</v>
      </c>
      <c r="B9" s="233">
        <v>14161970</v>
      </c>
      <c r="C9" s="233">
        <v>14785372</v>
      </c>
      <c r="D9" s="233">
        <v>14620680</v>
      </c>
      <c r="E9" s="233">
        <v>15033524</v>
      </c>
      <c r="F9" s="314" t="s">
        <v>0</v>
      </c>
    </row>
    <row r="10" spans="1:6" x14ac:dyDescent="0.35">
      <c r="A10" s="49" t="s">
        <v>267</v>
      </c>
      <c r="B10" s="315" t="s">
        <v>0</v>
      </c>
      <c r="C10" s="238">
        <v>4.4019440798137577E-2</v>
      </c>
      <c r="D10" s="238">
        <v>-1.1138847233603588E-2</v>
      </c>
      <c r="E10" s="238">
        <v>2.8236990345182233E-2</v>
      </c>
      <c r="F10" s="316">
        <v>2.0372527969905407E-2</v>
      </c>
    </row>
    <row r="11" spans="1:6" ht="16.5" x14ac:dyDescent="0.35">
      <c r="A11" s="173" t="s">
        <v>262</v>
      </c>
      <c r="B11" s="317"/>
      <c r="C11" s="318"/>
      <c r="D11" s="318"/>
      <c r="E11" s="318"/>
      <c r="F11" s="319"/>
    </row>
    <row r="12" spans="1:6" x14ac:dyDescent="0.35">
      <c r="A12" s="49" t="s">
        <v>6</v>
      </c>
      <c r="B12" s="233">
        <v>238175</v>
      </c>
      <c r="C12" s="233">
        <v>260511</v>
      </c>
      <c r="D12" s="233">
        <v>270388</v>
      </c>
      <c r="E12" s="233">
        <v>292100</v>
      </c>
      <c r="F12" s="314" t="s">
        <v>0</v>
      </c>
    </row>
    <row r="13" spans="1:6" x14ac:dyDescent="0.35">
      <c r="A13" s="177" t="s">
        <v>267</v>
      </c>
      <c r="B13" s="320" t="s">
        <v>0</v>
      </c>
      <c r="C13" s="321">
        <v>9.3779783772436343E-2</v>
      </c>
      <c r="D13" s="321">
        <v>3.7913946052182013E-2</v>
      </c>
      <c r="E13" s="321">
        <v>8.0299421571963236E-2</v>
      </c>
      <c r="F13" s="322">
        <v>7.0664383798860531E-2</v>
      </c>
    </row>
    <row r="14" spans="1:6" x14ac:dyDescent="0.35">
      <c r="A14" s="24" t="s">
        <v>17</v>
      </c>
    </row>
    <row r="15" spans="1:6" x14ac:dyDescent="0.35">
      <c r="A15" s="469" t="s">
        <v>473</v>
      </c>
      <c r="B15" s="469"/>
      <c r="C15" s="469"/>
      <c r="D15" s="469"/>
      <c r="E15" s="469"/>
    </row>
    <row r="16" spans="1:6" x14ac:dyDescent="0.35">
      <c r="A16" s="24"/>
    </row>
    <row r="17" spans="1:5" x14ac:dyDescent="0.35">
      <c r="A17" s="391" t="s">
        <v>263</v>
      </c>
    </row>
    <row r="18" spans="1:5" x14ac:dyDescent="0.35">
      <c r="A18" s="469" t="s">
        <v>474</v>
      </c>
      <c r="B18" s="469"/>
      <c r="C18" s="469"/>
      <c r="D18" s="469"/>
      <c r="E18" s="469"/>
    </row>
  </sheetData>
  <mergeCells count="3">
    <mergeCell ref="A2:F2"/>
    <mergeCell ref="A18:E18"/>
    <mergeCell ref="A15:E15"/>
  </mergeCells>
  <hyperlinks>
    <hyperlink ref="A2:F2" location="Índice!A1" display="Tabela 28 - Evolução  do número de utilizadores de homebanking, a 31 de dezembro (2014-2017)"/>
  </hyperlinks>
  <pageMargins left="0.70866141732283472" right="0.70866141732283472" top="0.74803149606299213" bottom="0.74803149606299213" header="0.31496062992125984" footer="0.31496062992125984"/>
  <pageSetup paperSize="9" scale="88"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2"/>
  <sheetViews>
    <sheetView showGridLines="0" workbookViewId="0">
      <selection activeCell="A2" sqref="A2:C2"/>
    </sheetView>
  </sheetViews>
  <sheetFormatPr defaultColWidth="9.1796875" defaultRowHeight="14.5" x14ac:dyDescent="0.35"/>
  <cols>
    <col min="1" max="1" width="97" style="33" bestFit="1" customWidth="1"/>
    <col min="2" max="3" width="14.1796875" style="33" bestFit="1" customWidth="1"/>
    <col min="4" max="16384" width="9.1796875" style="33"/>
  </cols>
  <sheetData>
    <row r="2" spans="1:11" x14ac:dyDescent="0.35">
      <c r="A2" s="475" t="s">
        <v>487</v>
      </c>
      <c r="B2" s="475"/>
      <c r="C2" s="475"/>
    </row>
    <row r="4" spans="1:11" ht="29.25" customHeight="1" x14ac:dyDescent="0.35">
      <c r="A4" s="461" t="s">
        <v>417</v>
      </c>
      <c r="B4" s="406" t="s">
        <v>308</v>
      </c>
      <c r="C4" s="406" t="s">
        <v>160</v>
      </c>
    </row>
    <row r="5" spans="1:11" x14ac:dyDescent="0.35">
      <c r="A5" s="408" t="s">
        <v>287</v>
      </c>
      <c r="B5" s="409">
        <v>17409</v>
      </c>
      <c r="C5" s="410">
        <f>+B5/$B$40</f>
        <v>5.3094025435359418E-2</v>
      </c>
      <c r="E5" s="50"/>
      <c r="F5" s="394"/>
      <c r="G5" s="50"/>
      <c r="H5" s="50"/>
      <c r="I5" s="50"/>
      <c r="J5" s="50"/>
      <c r="K5" s="50"/>
    </row>
    <row r="6" spans="1:11" x14ac:dyDescent="0.35">
      <c r="A6" s="60" t="s">
        <v>288</v>
      </c>
      <c r="B6" s="344">
        <v>9798</v>
      </c>
      <c r="C6" s="407">
        <f>+B6/$B$40</f>
        <v>2.9881972612766476E-2</v>
      </c>
      <c r="E6" s="50"/>
      <c r="F6" s="394"/>
      <c r="G6" s="50"/>
      <c r="H6" s="50"/>
      <c r="I6" s="50"/>
      <c r="J6" s="50"/>
      <c r="K6" s="50"/>
    </row>
    <row r="7" spans="1:11" x14ac:dyDescent="0.35">
      <c r="A7" s="66" t="s">
        <v>163</v>
      </c>
      <c r="B7" s="334">
        <v>3657</v>
      </c>
      <c r="C7" s="335"/>
      <c r="E7" s="50"/>
      <c r="F7" s="394"/>
      <c r="G7" s="50"/>
      <c r="H7" s="50"/>
      <c r="I7" s="50"/>
      <c r="J7" s="50"/>
      <c r="K7" s="50"/>
    </row>
    <row r="8" spans="1:11" x14ac:dyDescent="0.35">
      <c r="A8" s="66" t="s">
        <v>289</v>
      </c>
      <c r="B8" s="334">
        <v>153</v>
      </c>
      <c r="C8" s="335"/>
      <c r="E8" s="50"/>
      <c r="F8" s="394"/>
      <c r="G8" s="50"/>
      <c r="H8" s="50"/>
      <c r="I8" s="50"/>
      <c r="J8" s="50"/>
      <c r="K8" s="50"/>
    </row>
    <row r="9" spans="1:11" x14ac:dyDescent="0.35">
      <c r="A9" s="66" t="s">
        <v>290</v>
      </c>
      <c r="B9" s="334">
        <v>5988</v>
      </c>
      <c r="C9" s="333"/>
      <c r="E9" s="50"/>
      <c r="F9" s="394"/>
      <c r="G9" s="50"/>
      <c r="H9" s="50"/>
      <c r="I9" s="50"/>
      <c r="J9" s="50"/>
      <c r="K9" s="50"/>
    </row>
    <row r="10" spans="1:11" x14ac:dyDescent="0.35">
      <c r="A10" s="66" t="s">
        <v>291</v>
      </c>
      <c r="B10" s="334">
        <v>0</v>
      </c>
      <c r="C10" s="335"/>
      <c r="E10" s="50"/>
      <c r="F10" s="394"/>
      <c r="G10" s="50"/>
      <c r="H10" s="50"/>
      <c r="I10" s="50"/>
      <c r="J10" s="50"/>
      <c r="K10" s="50"/>
    </row>
    <row r="11" spans="1:11" x14ac:dyDescent="0.35">
      <c r="A11" s="60" t="s">
        <v>292</v>
      </c>
      <c r="B11" s="344">
        <v>11456</v>
      </c>
      <c r="C11" s="407">
        <f>+B11/$B$40</f>
        <v>3.4938546463753085E-2</v>
      </c>
      <c r="E11" s="50"/>
      <c r="F11" s="394"/>
      <c r="G11" s="50"/>
      <c r="H11" s="50"/>
      <c r="I11" s="50"/>
      <c r="J11" s="50"/>
      <c r="K11" s="50"/>
    </row>
    <row r="12" spans="1:11" x14ac:dyDescent="0.35">
      <c r="A12" s="66" t="s">
        <v>289</v>
      </c>
      <c r="B12" s="334">
        <v>5915</v>
      </c>
      <c r="C12" s="333"/>
      <c r="E12" s="50"/>
      <c r="F12" s="394"/>
      <c r="G12" s="50"/>
      <c r="H12" s="50"/>
      <c r="I12" s="50"/>
      <c r="J12" s="50"/>
      <c r="K12" s="50"/>
    </row>
    <row r="13" spans="1:11" x14ac:dyDescent="0.35">
      <c r="A13" s="66" t="s">
        <v>290</v>
      </c>
      <c r="B13" s="334">
        <v>5489</v>
      </c>
      <c r="C13" s="335"/>
      <c r="E13" s="50"/>
      <c r="F13" s="394"/>
      <c r="G13" s="50"/>
      <c r="H13" s="50"/>
      <c r="I13" s="50"/>
      <c r="J13" s="50"/>
      <c r="K13" s="50"/>
    </row>
    <row r="14" spans="1:11" x14ac:dyDescent="0.35">
      <c r="A14" s="66" t="s">
        <v>291</v>
      </c>
      <c r="B14" s="334">
        <v>52</v>
      </c>
      <c r="C14" s="335"/>
      <c r="E14" s="50"/>
      <c r="F14" s="394"/>
      <c r="G14" s="50"/>
      <c r="H14" s="50"/>
      <c r="I14" s="50"/>
      <c r="J14" s="50"/>
      <c r="K14" s="50"/>
    </row>
    <row r="15" spans="1:11" x14ac:dyDescent="0.35">
      <c r="A15" s="60" t="s">
        <v>293</v>
      </c>
      <c r="B15" s="344">
        <v>47</v>
      </c>
      <c r="C15" s="407">
        <f>+B15/$B$40</f>
        <v>1.4334075452133337E-4</v>
      </c>
      <c r="E15" s="50"/>
      <c r="F15" s="394"/>
      <c r="G15" s="50"/>
      <c r="H15" s="50"/>
      <c r="I15" s="50"/>
      <c r="J15" s="50"/>
      <c r="K15" s="50"/>
    </row>
    <row r="16" spans="1:11" x14ac:dyDescent="0.35">
      <c r="A16" s="66" t="s">
        <v>289</v>
      </c>
      <c r="B16" s="334">
        <v>0</v>
      </c>
      <c r="C16" s="335"/>
      <c r="E16" s="50"/>
      <c r="F16" s="394"/>
      <c r="G16" s="50"/>
      <c r="H16" s="50"/>
      <c r="I16" s="50"/>
      <c r="J16" s="50"/>
      <c r="K16" s="50"/>
    </row>
    <row r="17" spans="1:11" x14ac:dyDescent="0.35">
      <c r="A17" s="66" t="s">
        <v>290</v>
      </c>
      <c r="B17" s="334">
        <v>47</v>
      </c>
      <c r="C17" s="343"/>
      <c r="E17" s="50"/>
      <c r="F17" s="394"/>
      <c r="G17" s="50"/>
      <c r="H17" s="50"/>
      <c r="I17" s="50"/>
      <c r="J17" s="50"/>
      <c r="K17" s="50"/>
    </row>
    <row r="18" spans="1:11" s="24" customFormat="1" x14ac:dyDescent="0.35">
      <c r="A18" s="66" t="s">
        <v>291</v>
      </c>
      <c r="B18" s="334">
        <v>0</v>
      </c>
      <c r="C18" s="411"/>
      <c r="E18" s="50"/>
      <c r="F18" s="394"/>
      <c r="G18" s="415"/>
      <c r="H18" s="415"/>
      <c r="I18" s="415"/>
      <c r="J18" s="415"/>
      <c r="K18" s="415"/>
    </row>
    <row r="19" spans="1:11" s="24" customFormat="1" x14ac:dyDescent="0.35">
      <c r="A19" s="60" t="s">
        <v>285</v>
      </c>
      <c r="B19" s="344">
        <v>31747</v>
      </c>
      <c r="C19" s="407">
        <f>+B19/$B$40</f>
        <v>9.6822104974229162E-2</v>
      </c>
      <c r="E19" s="50"/>
      <c r="F19" s="394"/>
      <c r="G19" s="415"/>
      <c r="H19" s="415"/>
      <c r="I19" s="415"/>
      <c r="J19" s="415"/>
      <c r="K19" s="415"/>
    </row>
    <row r="20" spans="1:11" s="24" customFormat="1" x14ac:dyDescent="0.35">
      <c r="A20" s="66" t="s">
        <v>289</v>
      </c>
      <c r="B20" s="334">
        <v>1165</v>
      </c>
      <c r="C20" s="411"/>
      <c r="E20" s="50"/>
      <c r="F20" s="394"/>
      <c r="G20" s="415"/>
      <c r="H20" s="415"/>
      <c r="I20" s="415"/>
      <c r="J20" s="415"/>
      <c r="K20" s="415"/>
    </row>
    <row r="21" spans="1:11" s="24" customFormat="1" x14ac:dyDescent="0.35">
      <c r="A21" s="66" t="s">
        <v>290</v>
      </c>
      <c r="B21" s="334">
        <v>30582</v>
      </c>
      <c r="C21" s="411"/>
      <c r="E21" s="50"/>
      <c r="F21" s="394"/>
      <c r="G21" s="415"/>
      <c r="H21" s="415"/>
      <c r="I21" s="415"/>
      <c r="J21" s="415"/>
      <c r="K21" s="415"/>
    </row>
    <row r="22" spans="1:11" s="24" customFormat="1" x14ac:dyDescent="0.35">
      <c r="A22" s="66" t="s">
        <v>291</v>
      </c>
      <c r="B22" s="334">
        <v>0</v>
      </c>
      <c r="C22" s="411"/>
      <c r="E22" s="50"/>
      <c r="F22" s="394"/>
      <c r="G22" s="415"/>
      <c r="H22" s="415"/>
      <c r="I22" s="415"/>
      <c r="J22" s="415"/>
      <c r="K22" s="415"/>
    </row>
    <row r="23" spans="1:11" s="24" customFormat="1" x14ac:dyDescent="0.35">
      <c r="A23" s="60" t="s">
        <v>286</v>
      </c>
      <c r="B23" s="344">
        <v>227916</v>
      </c>
      <c r="C23" s="407">
        <f>+B23/$B$40</f>
        <v>0.69509896611668542</v>
      </c>
      <c r="E23" s="50"/>
      <c r="F23" s="394"/>
      <c r="G23" s="415"/>
      <c r="H23" s="415"/>
      <c r="I23" s="415"/>
      <c r="J23" s="415"/>
      <c r="K23" s="415"/>
    </row>
    <row r="24" spans="1:11" s="24" customFormat="1" x14ac:dyDescent="0.35">
      <c r="A24" s="66" t="s">
        <v>290</v>
      </c>
      <c r="B24" s="334">
        <f>40939-1</f>
        <v>40938</v>
      </c>
      <c r="C24" s="411"/>
      <c r="E24" s="50"/>
      <c r="F24" s="394"/>
      <c r="G24" s="415"/>
      <c r="H24" s="415"/>
      <c r="I24" s="415"/>
      <c r="J24" s="415"/>
      <c r="K24" s="415"/>
    </row>
    <row r="25" spans="1:11" s="24" customFormat="1" x14ac:dyDescent="0.35">
      <c r="A25" s="66" t="s">
        <v>291</v>
      </c>
      <c r="B25" s="334">
        <v>186978</v>
      </c>
      <c r="C25" s="411"/>
      <c r="E25" s="50"/>
      <c r="F25" s="394"/>
      <c r="G25" s="415"/>
      <c r="H25" s="415"/>
      <c r="I25" s="415"/>
      <c r="J25" s="415"/>
      <c r="K25" s="415"/>
    </row>
    <row r="26" spans="1:11" s="24" customFormat="1" x14ac:dyDescent="0.35">
      <c r="A26" s="60" t="s">
        <v>294</v>
      </c>
      <c r="B26" s="344">
        <v>238</v>
      </c>
      <c r="C26" s="407">
        <f t="shared" ref="C26:C29" si="0">+B26/$B$40</f>
        <v>7.2585318246973067E-4</v>
      </c>
      <c r="E26" s="50"/>
      <c r="F26" s="394"/>
      <c r="G26" s="415"/>
      <c r="H26" s="415"/>
      <c r="I26" s="415"/>
      <c r="J26" s="415"/>
      <c r="K26" s="415"/>
    </row>
    <row r="27" spans="1:11" s="24" customFormat="1" x14ac:dyDescent="0.35">
      <c r="A27" s="60" t="s">
        <v>295</v>
      </c>
      <c r="B27" s="344">
        <v>119</v>
      </c>
      <c r="C27" s="407">
        <f t="shared" si="0"/>
        <v>3.6292659123486533E-4</v>
      </c>
      <c r="E27" s="50"/>
      <c r="F27" s="394"/>
      <c r="G27" s="415"/>
      <c r="H27" s="415"/>
      <c r="I27" s="415"/>
      <c r="J27" s="415"/>
      <c r="K27" s="415"/>
    </row>
    <row r="28" spans="1:11" s="24" customFormat="1" x14ac:dyDescent="0.35">
      <c r="A28" s="60" t="s">
        <v>296</v>
      </c>
      <c r="B28" s="344">
        <v>7107</v>
      </c>
      <c r="C28" s="407">
        <f t="shared" si="0"/>
        <v>2.1674951965598217E-2</v>
      </c>
      <c r="E28" s="50"/>
      <c r="F28" s="394"/>
      <c r="G28" s="415"/>
      <c r="H28" s="415"/>
      <c r="I28" s="415"/>
      <c r="J28" s="415"/>
      <c r="K28" s="415"/>
    </row>
    <row r="29" spans="1:11" s="24" customFormat="1" x14ac:dyDescent="0.35">
      <c r="A29" s="60" t="s">
        <v>297</v>
      </c>
      <c r="B29" s="344">
        <v>1372</v>
      </c>
      <c r="C29" s="407">
        <f t="shared" si="0"/>
        <v>4.1843301107078595E-3</v>
      </c>
      <c r="E29" s="50"/>
      <c r="F29" s="394"/>
      <c r="G29" s="415"/>
      <c r="H29" s="415"/>
      <c r="I29" s="415"/>
      <c r="J29" s="415"/>
      <c r="K29" s="415"/>
    </row>
    <row r="30" spans="1:11" s="24" customFormat="1" x14ac:dyDescent="0.35">
      <c r="A30" s="66" t="s">
        <v>298</v>
      </c>
      <c r="B30" s="334">
        <f>1367-1</f>
        <v>1366</v>
      </c>
      <c r="C30" s="411"/>
      <c r="E30" s="50"/>
      <c r="F30" s="394"/>
      <c r="G30" s="415"/>
      <c r="H30" s="415"/>
      <c r="I30" s="415"/>
      <c r="J30" s="415"/>
      <c r="K30" s="415"/>
    </row>
    <row r="31" spans="1:11" s="24" customFormat="1" x14ac:dyDescent="0.35">
      <c r="A31" s="66" t="s">
        <v>299</v>
      </c>
      <c r="B31" s="334">
        <v>6</v>
      </c>
      <c r="C31" s="411"/>
      <c r="E31" s="50"/>
      <c r="F31" s="394"/>
      <c r="G31" s="415"/>
      <c r="H31" s="415"/>
      <c r="I31" s="415"/>
      <c r="J31" s="415"/>
      <c r="K31" s="415"/>
    </row>
    <row r="32" spans="1:11" s="24" customFormat="1" x14ac:dyDescent="0.35">
      <c r="A32" s="60" t="s">
        <v>300</v>
      </c>
      <c r="B32" s="344">
        <v>231</v>
      </c>
      <c r="C32" s="407">
        <f t="shared" ref="C32" si="1">+B32/$B$40</f>
        <v>7.0450455945591508E-4</v>
      </c>
      <c r="E32" s="50"/>
      <c r="F32" s="394"/>
      <c r="G32" s="415"/>
      <c r="H32" s="415"/>
      <c r="I32" s="415"/>
      <c r="J32" s="415"/>
      <c r="K32" s="415"/>
    </row>
    <row r="33" spans="1:11" s="24" customFormat="1" x14ac:dyDescent="0.35">
      <c r="A33" s="66" t="s">
        <v>301</v>
      </c>
      <c r="B33" s="334">
        <v>0</v>
      </c>
      <c r="C33" s="411"/>
      <c r="E33" s="50"/>
      <c r="F33" s="394"/>
      <c r="G33" s="415"/>
      <c r="H33" s="415"/>
      <c r="I33" s="415"/>
      <c r="J33" s="415"/>
      <c r="K33" s="415"/>
    </row>
    <row r="34" spans="1:11" x14ac:dyDescent="0.35">
      <c r="A34" s="66" t="s">
        <v>302</v>
      </c>
      <c r="B34" s="334">
        <v>231</v>
      </c>
      <c r="C34" s="411"/>
      <c r="E34" s="50"/>
      <c r="F34" s="394"/>
      <c r="G34" s="50"/>
      <c r="H34" s="50"/>
      <c r="I34" s="416"/>
      <c r="J34" s="50"/>
      <c r="K34" s="50"/>
    </row>
    <row r="35" spans="1:11" x14ac:dyDescent="0.35">
      <c r="A35" s="60" t="s">
        <v>303</v>
      </c>
      <c r="B35" s="344">
        <v>7908</v>
      </c>
      <c r="C35" s="407">
        <f t="shared" ref="C35" si="2">+B35/$B$40</f>
        <v>2.4117844399036262E-2</v>
      </c>
      <c r="E35" s="50"/>
      <c r="F35" s="394"/>
      <c r="G35" s="50"/>
      <c r="H35" s="50"/>
      <c r="I35" s="50"/>
      <c r="J35" s="50"/>
      <c r="K35" s="50"/>
    </row>
    <row r="36" spans="1:11" x14ac:dyDescent="0.35">
      <c r="A36" s="66" t="s">
        <v>304</v>
      </c>
      <c r="B36" s="334">
        <v>185</v>
      </c>
      <c r="C36" s="411"/>
      <c r="E36" s="50"/>
      <c r="F36" s="394"/>
      <c r="G36" s="50"/>
      <c r="H36" s="50"/>
      <c r="I36" s="50"/>
      <c r="J36" s="50"/>
      <c r="K36" s="50"/>
    </row>
    <row r="37" spans="1:11" x14ac:dyDescent="0.35">
      <c r="A37" s="66" t="s">
        <v>305</v>
      </c>
      <c r="B37" s="334">
        <v>7723</v>
      </c>
      <c r="C37" s="411"/>
      <c r="E37" s="50"/>
      <c r="F37" s="394"/>
      <c r="G37" s="50"/>
      <c r="H37" s="50"/>
      <c r="I37" s="50"/>
      <c r="J37" s="50"/>
      <c r="K37" s="50"/>
    </row>
    <row r="38" spans="1:11" x14ac:dyDescent="0.35">
      <c r="A38" s="60" t="s">
        <v>306</v>
      </c>
      <c r="B38" s="344">
        <v>6728</v>
      </c>
      <c r="C38" s="407">
        <f t="shared" ref="C38:C40" si="3">+B38/$B$40</f>
        <v>2.0519076519564489E-2</v>
      </c>
      <c r="E38" s="50"/>
      <c r="F38" s="394"/>
      <c r="G38" s="50"/>
      <c r="H38" s="50"/>
      <c r="I38" s="50"/>
      <c r="J38" s="50"/>
      <c r="K38" s="50"/>
    </row>
    <row r="39" spans="1:11" x14ac:dyDescent="0.35">
      <c r="A39" s="60" t="s">
        <v>307</v>
      </c>
      <c r="B39" s="413">
        <v>5814</v>
      </c>
      <c r="C39" s="414">
        <f t="shared" si="3"/>
        <v>1.7731556314617706E-2</v>
      </c>
      <c r="E39" s="50"/>
      <c r="F39" s="394"/>
      <c r="G39" s="50"/>
      <c r="H39" s="50"/>
      <c r="I39" s="50"/>
      <c r="J39" s="50"/>
      <c r="K39" s="50"/>
    </row>
    <row r="40" spans="1:11" x14ac:dyDescent="0.35">
      <c r="A40" s="412" t="s">
        <v>361</v>
      </c>
      <c r="B40" s="413">
        <v>327890</v>
      </c>
      <c r="C40" s="414">
        <f t="shared" si="3"/>
        <v>1</v>
      </c>
      <c r="E40" s="50"/>
      <c r="F40" s="394"/>
      <c r="G40" s="50"/>
      <c r="H40" s="50"/>
      <c r="I40" s="50"/>
      <c r="J40" s="50"/>
      <c r="K40" s="50"/>
    </row>
    <row r="41" spans="1:11" x14ac:dyDescent="0.35">
      <c r="A41" s="24" t="s">
        <v>17</v>
      </c>
      <c r="E41" s="50"/>
      <c r="F41" s="50"/>
      <c r="G41" s="50"/>
      <c r="H41" s="50"/>
      <c r="I41" s="50"/>
      <c r="J41" s="50"/>
      <c r="K41" s="50"/>
    </row>
    <row r="42" spans="1:11" x14ac:dyDescent="0.35">
      <c r="A42" s="469" t="s">
        <v>428</v>
      </c>
      <c r="B42" s="469"/>
      <c r="C42" s="469"/>
      <c r="D42" s="469"/>
      <c r="E42" s="469"/>
    </row>
  </sheetData>
  <mergeCells count="2">
    <mergeCell ref="A2:C2"/>
    <mergeCell ref="A42:E42"/>
  </mergeCells>
  <hyperlinks>
    <hyperlink ref="A2:B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6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7"/>
  <sheetViews>
    <sheetView showGridLines="0" workbookViewId="0">
      <selection activeCell="A2" sqref="A2:B2"/>
    </sheetView>
  </sheetViews>
  <sheetFormatPr defaultColWidth="9.1796875" defaultRowHeight="14.5" x14ac:dyDescent="0.35"/>
  <cols>
    <col min="1" max="1" width="61" style="33" customWidth="1"/>
    <col min="2" max="2" width="14.26953125" style="33" customWidth="1"/>
    <col min="3" max="16384" width="9.1796875" style="33"/>
  </cols>
  <sheetData>
    <row r="2" spans="1:5" ht="31.5" customHeight="1" x14ac:dyDescent="0.35">
      <c r="A2" s="475" t="s">
        <v>451</v>
      </c>
      <c r="B2" s="475"/>
      <c r="C2" s="45"/>
    </row>
    <row r="4" spans="1:5" x14ac:dyDescent="0.35">
      <c r="A4" s="59"/>
      <c r="B4" s="79">
        <v>2018</v>
      </c>
    </row>
    <row r="5" spans="1:5" x14ac:dyDescent="0.35">
      <c r="A5" s="387" t="s">
        <v>313</v>
      </c>
      <c r="B5" s="388"/>
    </row>
    <row r="6" spans="1:5" x14ac:dyDescent="0.35">
      <c r="A6" s="389" t="s">
        <v>309</v>
      </c>
      <c r="B6" s="333">
        <v>20</v>
      </c>
    </row>
    <row r="7" spans="1:5" x14ac:dyDescent="0.35">
      <c r="A7" s="389" t="s">
        <v>310</v>
      </c>
      <c r="B7" s="333">
        <v>12947</v>
      </c>
    </row>
    <row r="8" spans="1:5" x14ac:dyDescent="0.35">
      <c r="A8" s="389" t="s">
        <v>311</v>
      </c>
      <c r="B8" s="333">
        <v>84717</v>
      </c>
    </row>
    <row r="9" spans="1:5" x14ac:dyDescent="0.35">
      <c r="A9" s="389" t="s">
        <v>312</v>
      </c>
      <c r="B9" s="333"/>
    </row>
    <row r="10" spans="1:5" x14ac:dyDescent="0.35">
      <c r="A10" s="435" t="s">
        <v>316</v>
      </c>
      <c r="B10" s="333">
        <v>86078</v>
      </c>
    </row>
    <row r="11" spans="1:5" x14ac:dyDescent="0.35">
      <c r="A11" s="435" t="s">
        <v>317</v>
      </c>
      <c r="B11" s="333">
        <v>16100</v>
      </c>
    </row>
    <row r="12" spans="1:5" x14ac:dyDescent="0.35">
      <c r="A12" s="420" t="s">
        <v>314</v>
      </c>
      <c r="B12" s="418">
        <f>+SUM(B6:B11)</f>
        <v>199862</v>
      </c>
    </row>
    <row r="13" spans="1:5" x14ac:dyDescent="0.35">
      <c r="A13" s="419" t="s">
        <v>161</v>
      </c>
      <c r="B13" s="333">
        <v>-12832</v>
      </c>
    </row>
    <row r="14" spans="1:5" x14ac:dyDescent="0.35">
      <c r="A14" s="390" t="s">
        <v>315</v>
      </c>
      <c r="B14" s="417">
        <f>+SUM(B12:B13)</f>
        <v>187030</v>
      </c>
    </row>
    <row r="15" spans="1:5" x14ac:dyDescent="0.35">
      <c r="A15" s="24" t="s">
        <v>17</v>
      </c>
    </row>
    <row r="16" spans="1:5" x14ac:dyDescent="0.35">
      <c r="A16" s="469" t="s">
        <v>428</v>
      </c>
      <c r="B16" s="469"/>
      <c r="C16" s="469"/>
      <c r="D16" s="469"/>
      <c r="E16" s="469"/>
    </row>
    <row r="17" spans="1:2" ht="33" customHeight="1" x14ac:dyDescent="0.35">
      <c r="A17" s="55"/>
      <c r="B17" s="55"/>
    </row>
  </sheetData>
  <mergeCells count="2">
    <mergeCell ref="A2:B2"/>
    <mergeCell ref="A16:E16"/>
  </mergeCells>
  <hyperlinks>
    <hyperlink ref="A2:B2" location="Índice!A1" display="Tabela 32 - Composição dos empréstimos a clientes e imparidades, por contraparte, a 31 de dezembro de 2018"/>
  </hyperlinks>
  <pageMargins left="0.70866141732283472" right="0.70866141732283472" top="0.74803149606299213" bottom="0.74803149606299213" header="0.31496062992125984" footer="0.31496062992125984"/>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8"/>
  <sheetViews>
    <sheetView showGridLines="0" workbookViewId="0">
      <selection activeCell="A2" sqref="A2:B2"/>
    </sheetView>
  </sheetViews>
  <sheetFormatPr defaultColWidth="9.1796875" defaultRowHeight="14.5" x14ac:dyDescent="0.35"/>
  <cols>
    <col min="1" max="1" width="92.7265625" style="33" customWidth="1"/>
    <col min="2" max="2" width="18" style="33" bestFit="1" customWidth="1"/>
    <col min="3" max="16384" width="9.1796875" style="33"/>
  </cols>
  <sheetData>
    <row r="2" spans="1:3" x14ac:dyDescent="0.35">
      <c r="A2" s="475" t="s">
        <v>452</v>
      </c>
      <c r="B2" s="475"/>
      <c r="C2" s="45"/>
    </row>
    <row r="4" spans="1:3" ht="29" x14ac:dyDescent="0.35">
      <c r="A4" s="59"/>
      <c r="B4" s="406" t="s">
        <v>308</v>
      </c>
    </row>
    <row r="5" spans="1:3" x14ac:dyDescent="0.35">
      <c r="A5" s="387" t="s">
        <v>362</v>
      </c>
      <c r="B5" s="388"/>
    </row>
    <row r="6" spans="1:3" x14ac:dyDescent="0.35">
      <c r="A6" s="436" t="s">
        <v>318</v>
      </c>
      <c r="B6" s="437">
        <v>1946.8244273099999</v>
      </c>
    </row>
    <row r="7" spans="1:3" x14ac:dyDescent="0.35">
      <c r="A7" s="66" t="s">
        <v>319</v>
      </c>
      <c r="B7" s="438">
        <v>271.91292323000005</v>
      </c>
    </row>
    <row r="8" spans="1:3" x14ac:dyDescent="0.35">
      <c r="A8" s="66" t="s">
        <v>320</v>
      </c>
      <c r="B8" s="438">
        <v>11291.858807071234</v>
      </c>
    </row>
    <row r="9" spans="1:3" x14ac:dyDescent="0.35">
      <c r="A9" s="66" t="s">
        <v>321</v>
      </c>
      <c r="B9" s="438">
        <v>2562.8502189400001</v>
      </c>
    </row>
    <row r="10" spans="1:3" x14ac:dyDescent="0.35">
      <c r="A10" s="66" t="s">
        <v>322</v>
      </c>
      <c r="B10" s="438">
        <v>1109.13549618</v>
      </c>
    </row>
    <row r="11" spans="1:3" x14ac:dyDescent="0.35">
      <c r="A11" s="66" t="s">
        <v>323</v>
      </c>
      <c r="B11" s="438">
        <v>9231.4412050100018</v>
      </c>
    </row>
    <row r="12" spans="1:3" x14ac:dyDescent="0.35">
      <c r="A12" s="66" t="s">
        <v>324</v>
      </c>
      <c r="B12" s="438">
        <v>10204.034285420001</v>
      </c>
    </row>
    <row r="13" spans="1:3" x14ac:dyDescent="0.35">
      <c r="A13" s="66" t="s">
        <v>325</v>
      </c>
      <c r="B13" s="438">
        <v>4657.8468144699991</v>
      </c>
    </row>
    <row r="14" spans="1:3" x14ac:dyDescent="0.35">
      <c r="A14" s="66" t="s">
        <v>326</v>
      </c>
      <c r="B14" s="438">
        <v>4553.9388790700004</v>
      </c>
    </row>
    <row r="15" spans="1:3" x14ac:dyDescent="0.35">
      <c r="A15" s="66" t="s">
        <v>327</v>
      </c>
      <c r="B15" s="438">
        <v>961.51473979999992</v>
      </c>
    </row>
    <row r="16" spans="1:3" x14ac:dyDescent="0.35">
      <c r="A16" s="66" t="s">
        <v>328</v>
      </c>
      <c r="B16" s="438">
        <v>3258.6499052899999</v>
      </c>
    </row>
    <row r="17" spans="1:5" x14ac:dyDescent="0.35">
      <c r="A17" s="66" t="s">
        <v>329</v>
      </c>
      <c r="B17" s="438">
        <v>8931.2688243400007</v>
      </c>
    </row>
    <row r="18" spans="1:5" x14ac:dyDescent="0.35">
      <c r="A18" s="66" t="s">
        <v>330</v>
      </c>
      <c r="B18" s="438">
        <v>3897.6927658552172</v>
      </c>
    </row>
    <row r="19" spans="1:5" x14ac:dyDescent="0.35">
      <c r="A19" s="66" t="s">
        <v>331</v>
      </c>
      <c r="B19" s="438">
        <v>1970.7739946940001</v>
      </c>
    </row>
    <row r="20" spans="1:5" x14ac:dyDescent="0.35">
      <c r="A20" s="66" t="s">
        <v>332</v>
      </c>
      <c r="B20" s="438">
        <v>109.50543628</v>
      </c>
    </row>
    <row r="21" spans="1:5" x14ac:dyDescent="0.35">
      <c r="A21" s="66" t="s">
        <v>333</v>
      </c>
      <c r="B21" s="438">
        <v>390.96148058000006</v>
      </c>
    </row>
    <row r="22" spans="1:5" x14ac:dyDescent="0.35">
      <c r="A22" s="66" t="s">
        <v>334</v>
      </c>
      <c r="B22" s="438">
        <v>1280.2312544700001</v>
      </c>
    </row>
    <row r="23" spans="1:5" x14ac:dyDescent="0.35">
      <c r="A23" s="66" t="s">
        <v>335</v>
      </c>
      <c r="B23" s="438">
        <v>760.5408633699999</v>
      </c>
    </row>
    <row r="24" spans="1:5" x14ac:dyDescent="0.35">
      <c r="A24" s="66" t="s">
        <v>336</v>
      </c>
      <c r="B24" s="439">
        <v>3854.4447861929684</v>
      </c>
    </row>
    <row r="25" spans="1:5" x14ac:dyDescent="0.35">
      <c r="A25" s="450" t="s">
        <v>363</v>
      </c>
      <c r="B25" s="451">
        <f>+SUM(B6:B24)</f>
        <v>71245.427107573429</v>
      </c>
    </row>
    <row r="26" spans="1:5" s="24" customFormat="1" ht="10.5" x14ac:dyDescent="0.25">
      <c r="A26" s="24" t="s">
        <v>17</v>
      </c>
    </row>
    <row r="27" spans="1:5" s="24" customFormat="1" ht="10.5" x14ac:dyDescent="0.25">
      <c r="A27" s="469"/>
      <c r="B27" s="469"/>
      <c r="C27" s="469"/>
      <c r="D27" s="469"/>
      <c r="E27" s="469"/>
    </row>
    <row r="28" spans="1:5" x14ac:dyDescent="0.35">
      <c r="A28" s="24" t="s">
        <v>475</v>
      </c>
    </row>
  </sheetData>
  <mergeCells count="2">
    <mergeCell ref="A2:B2"/>
    <mergeCell ref="A27:E27"/>
  </mergeCells>
  <hyperlinks>
    <hyperlink ref="A2:B2" location="Índice!A1" display="Tabela 30 - Composição e evolução do crédito bruto a clientes, por natureza, a 31 de dezembro (2016-2017)"/>
  </hyperlinks>
  <pageMargins left="0.70866141732283472" right="0.70866141732283472" top="0.74803149606299213" bottom="0.74803149606299213" header="0.31496062992125984" footer="0.31496062992125984"/>
  <pageSetup paperSize="9" orientation="landscape" verticalDpi="0" r:id="rId1"/>
  <ignoredErrors>
    <ignoredError sqref="B25" formulaRange="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0"/>
  <sheetViews>
    <sheetView showGridLines="0" workbookViewId="0">
      <selection activeCell="A2" sqref="A2:E2"/>
    </sheetView>
  </sheetViews>
  <sheetFormatPr defaultColWidth="9.1796875" defaultRowHeight="14.5" x14ac:dyDescent="0.35"/>
  <cols>
    <col min="1" max="1" width="34.54296875" style="33" bestFit="1" customWidth="1"/>
    <col min="2" max="4" width="14.1796875" style="33" customWidth="1"/>
    <col min="5" max="5" width="14.1796875" style="33" bestFit="1" customWidth="1"/>
    <col min="6" max="16384" width="9.1796875" style="33"/>
  </cols>
  <sheetData>
    <row r="2" spans="1:6" x14ac:dyDescent="0.35">
      <c r="A2" s="475" t="s">
        <v>453</v>
      </c>
      <c r="B2" s="475"/>
      <c r="C2" s="475"/>
      <c r="D2" s="475"/>
      <c r="E2" s="475"/>
      <c r="F2" s="45"/>
    </row>
    <row r="4" spans="1:6" x14ac:dyDescent="0.35">
      <c r="A4" s="440"/>
      <c r="B4" s="491">
        <v>2018</v>
      </c>
      <c r="C4" s="492"/>
      <c r="D4" s="492"/>
      <c r="E4" s="493"/>
    </row>
    <row r="5" spans="1:6" ht="33.75" customHeight="1" x14ac:dyDescent="0.35">
      <c r="A5" s="441"/>
      <c r="B5" s="442" t="s">
        <v>6</v>
      </c>
      <c r="C5" s="442" t="s">
        <v>337</v>
      </c>
      <c r="D5" s="445" t="s">
        <v>317</v>
      </c>
      <c r="E5" s="445" t="s">
        <v>338</v>
      </c>
    </row>
    <row r="6" spans="1:6" x14ac:dyDescent="0.35">
      <c r="A6" s="443" t="s">
        <v>341</v>
      </c>
      <c r="B6" s="438">
        <v>22087</v>
      </c>
      <c r="C6" s="438">
        <v>3483</v>
      </c>
      <c r="D6" s="438">
        <v>1740</v>
      </c>
      <c r="E6" s="438">
        <v>15056</v>
      </c>
    </row>
    <row r="7" spans="1:6" x14ac:dyDescent="0.35">
      <c r="A7" s="443" t="s">
        <v>339</v>
      </c>
      <c r="B7" s="446">
        <v>0.10199999999999999</v>
      </c>
      <c r="C7" s="446">
        <v>3.9E-2</v>
      </c>
      <c r="D7" s="446">
        <v>0.13600000000000001</v>
      </c>
      <c r="E7" s="446">
        <v>0.21099999999999999</v>
      </c>
    </row>
    <row r="8" spans="1:6" x14ac:dyDescent="0.35">
      <c r="A8" s="444" t="s">
        <v>340</v>
      </c>
      <c r="B8" s="447">
        <v>0.52500000000000002</v>
      </c>
      <c r="C8" s="447">
        <v>0.26</v>
      </c>
      <c r="D8" s="447">
        <v>0.61399999999999999</v>
      </c>
      <c r="E8" s="447">
        <v>0.57399999999999995</v>
      </c>
    </row>
    <row r="9" spans="1:6" x14ac:dyDescent="0.35">
      <c r="A9" s="24" t="s">
        <v>17</v>
      </c>
      <c r="B9" s="24"/>
      <c r="C9" s="24"/>
      <c r="D9" s="24"/>
    </row>
    <row r="10" spans="1:6" x14ac:dyDescent="0.35">
      <c r="A10" s="469" t="s">
        <v>428</v>
      </c>
      <c r="B10" s="469"/>
      <c r="C10" s="469"/>
      <c r="D10" s="469"/>
      <c r="E10" s="469"/>
    </row>
  </sheetData>
  <mergeCells count="3">
    <mergeCell ref="A2:E2"/>
    <mergeCell ref="B4:E4"/>
    <mergeCell ref="A10:E10"/>
  </mergeCells>
  <hyperlinks>
    <hyperlink ref="A2:E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scale="65"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3"/>
  <sheetViews>
    <sheetView showGridLines="0" workbookViewId="0">
      <selection activeCell="A2" sqref="A2:C2"/>
    </sheetView>
  </sheetViews>
  <sheetFormatPr defaultColWidth="9.1796875" defaultRowHeight="14.5" x14ac:dyDescent="0.35"/>
  <cols>
    <col min="1" max="1" width="97" style="33" bestFit="1" customWidth="1"/>
    <col min="2" max="3" width="14.1796875" style="33" bestFit="1" customWidth="1"/>
    <col min="4" max="16384" width="9.1796875" style="33"/>
  </cols>
  <sheetData>
    <row r="2" spans="1:11" x14ac:dyDescent="0.35">
      <c r="A2" s="475" t="s">
        <v>454</v>
      </c>
      <c r="B2" s="475"/>
      <c r="C2" s="475"/>
    </row>
    <row r="4" spans="1:11" ht="29.25" customHeight="1" x14ac:dyDescent="0.35">
      <c r="A4" s="59"/>
      <c r="B4" s="406" t="s">
        <v>308</v>
      </c>
      <c r="C4" s="406" t="s">
        <v>160</v>
      </c>
    </row>
    <row r="5" spans="1:11" x14ac:dyDescent="0.35">
      <c r="A5" s="60" t="s">
        <v>358</v>
      </c>
      <c r="B5" s="344"/>
      <c r="C5" s="407"/>
      <c r="E5" s="50"/>
      <c r="F5" s="394"/>
      <c r="G5" s="50"/>
      <c r="H5" s="50"/>
      <c r="I5" s="50"/>
      <c r="J5" s="50"/>
      <c r="K5" s="50"/>
    </row>
    <row r="6" spans="1:11" x14ac:dyDescent="0.35">
      <c r="A6" s="60" t="s">
        <v>344</v>
      </c>
      <c r="B6" s="344">
        <f>+SUM(B7:B11)</f>
        <v>3312</v>
      </c>
      <c r="C6" s="407">
        <f>+ROUND(B6/$B$31,3)</f>
        <v>0.01</v>
      </c>
      <c r="E6" s="50"/>
      <c r="F6" s="394"/>
      <c r="G6" s="50"/>
      <c r="H6" s="50"/>
      <c r="I6" s="50"/>
      <c r="J6" s="50"/>
      <c r="K6" s="50"/>
    </row>
    <row r="7" spans="1:11" x14ac:dyDescent="0.35">
      <c r="A7" s="66" t="s">
        <v>163</v>
      </c>
      <c r="B7" s="334">
        <v>3278</v>
      </c>
      <c r="C7" s="335"/>
      <c r="E7" s="50"/>
      <c r="F7" s="394"/>
      <c r="G7" s="50"/>
      <c r="H7" s="50"/>
      <c r="I7" s="50"/>
      <c r="J7" s="50"/>
      <c r="K7" s="50"/>
    </row>
    <row r="8" spans="1:11" x14ac:dyDescent="0.35">
      <c r="A8" s="66" t="s">
        <v>345</v>
      </c>
      <c r="B8" s="334">
        <v>29</v>
      </c>
      <c r="C8" s="335"/>
      <c r="E8" s="50"/>
      <c r="F8" s="394"/>
      <c r="G8" s="50"/>
      <c r="H8" s="50"/>
      <c r="I8" s="50"/>
      <c r="J8" s="50"/>
      <c r="K8" s="50"/>
    </row>
    <row r="9" spans="1:11" x14ac:dyDescent="0.35">
      <c r="A9" s="66" t="s">
        <v>164</v>
      </c>
      <c r="B9" s="334">
        <v>0</v>
      </c>
      <c r="C9" s="335"/>
      <c r="E9" s="50"/>
      <c r="F9" s="394"/>
      <c r="G9" s="50"/>
      <c r="H9" s="50"/>
      <c r="I9" s="50"/>
      <c r="J9" s="50"/>
      <c r="K9" s="50"/>
    </row>
    <row r="10" spans="1:11" x14ac:dyDescent="0.35">
      <c r="A10" s="66" t="s">
        <v>346</v>
      </c>
      <c r="B10" s="334">
        <v>0</v>
      </c>
      <c r="C10" s="333"/>
      <c r="E10" s="50"/>
      <c r="F10" s="394"/>
      <c r="G10" s="50"/>
      <c r="H10" s="50"/>
      <c r="I10" s="50"/>
      <c r="J10" s="50"/>
      <c r="K10" s="50"/>
    </row>
    <row r="11" spans="1:11" x14ac:dyDescent="0.35">
      <c r="A11" s="66" t="s">
        <v>347</v>
      </c>
      <c r="B11" s="334">
        <v>5</v>
      </c>
      <c r="C11" s="335"/>
      <c r="E11" s="50"/>
      <c r="F11" s="394"/>
      <c r="G11" s="50"/>
      <c r="H11" s="50"/>
      <c r="I11" s="50"/>
      <c r="J11" s="50"/>
      <c r="K11" s="50"/>
    </row>
    <row r="12" spans="1:11" x14ac:dyDescent="0.35">
      <c r="A12" s="60" t="s">
        <v>348</v>
      </c>
      <c r="B12" s="344">
        <f>+SUM(B13:B15)</f>
        <v>3625</v>
      </c>
      <c r="C12" s="407">
        <f>+ROUND(B12/$B$31,3)</f>
        <v>1.0999999999999999E-2</v>
      </c>
      <c r="E12" s="50"/>
      <c r="F12" s="394"/>
      <c r="G12" s="50"/>
      <c r="H12" s="50"/>
      <c r="I12" s="50"/>
      <c r="J12" s="50"/>
      <c r="K12" s="50"/>
    </row>
    <row r="13" spans="1:11" x14ac:dyDescent="0.35">
      <c r="A13" s="66" t="s">
        <v>164</v>
      </c>
      <c r="B13" s="334">
        <v>2598</v>
      </c>
      <c r="C13" s="333"/>
      <c r="E13" s="50"/>
      <c r="F13" s="394"/>
      <c r="G13" s="50"/>
      <c r="H13" s="50"/>
      <c r="I13" s="50"/>
      <c r="J13" s="50"/>
      <c r="K13" s="50"/>
    </row>
    <row r="14" spans="1:11" x14ac:dyDescent="0.35">
      <c r="A14" s="66" t="s">
        <v>346</v>
      </c>
      <c r="B14" s="334">
        <v>1027</v>
      </c>
      <c r="C14" s="335"/>
      <c r="E14" s="50"/>
      <c r="F14" s="394"/>
      <c r="G14" s="50"/>
      <c r="H14" s="50"/>
      <c r="I14" s="50"/>
      <c r="J14" s="50"/>
      <c r="K14" s="50"/>
    </row>
    <row r="15" spans="1:11" x14ac:dyDescent="0.35">
      <c r="A15" s="66" t="s">
        <v>347</v>
      </c>
      <c r="B15" s="334">
        <v>0</v>
      </c>
      <c r="C15" s="335"/>
      <c r="E15" s="50"/>
      <c r="F15" s="394"/>
      <c r="G15" s="50"/>
      <c r="H15" s="50"/>
      <c r="I15" s="50"/>
      <c r="J15" s="50"/>
      <c r="K15" s="50"/>
    </row>
    <row r="16" spans="1:11" x14ac:dyDescent="0.35">
      <c r="A16" s="60" t="s">
        <v>349</v>
      </c>
      <c r="B16" s="344">
        <f>+SUM(B17:B19)</f>
        <v>284337</v>
      </c>
      <c r="C16" s="407">
        <f>+ROUND(B16/$B$31,3)</f>
        <v>0.86699999999999999</v>
      </c>
      <c r="E16" s="50"/>
      <c r="F16" s="394"/>
      <c r="G16" s="50"/>
      <c r="H16" s="50"/>
      <c r="I16" s="50"/>
      <c r="J16" s="50"/>
      <c r="K16" s="50"/>
    </row>
    <row r="17" spans="1:11" x14ac:dyDescent="0.35">
      <c r="A17" s="66" t="s">
        <v>164</v>
      </c>
      <c r="B17" s="334">
        <f>255926+1</f>
        <v>255927</v>
      </c>
      <c r="C17" s="335"/>
      <c r="E17" s="50"/>
      <c r="F17" s="394"/>
      <c r="G17" s="50"/>
      <c r="H17" s="50"/>
      <c r="I17" s="50"/>
      <c r="J17" s="50"/>
      <c r="K17" s="50"/>
    </row>
    <row r="18" spans="1:11" x14ac:dyDescent="0.35">
      <c r="A18" s="66" t="s">
        <v>346</v>
      </c>
      <c r="B18" s="334">
        <v>14304</v>
      </c>
      <c r="C18" s="343"/>
      <c r="E18" s="50"/>
      <c r="F18" s="394"/>
      <c r="G18" s="50"/>
      <c r="H18" s="50"/>
      <c r="I18" s="50"/>
      <c r="J18" s="50"/>
      <c r="K18" s="50"/>
    </row>
    <row r="19" spans="1:11" s="24" customFormat="1" x14ac:dyDescent="0.35">
      <c r="A19" s="66" t="s">
        <v>347</v>
      </c>
      <c r="B19" s="334">
        <v>14106</v>
      </c>
      <c r="C19" s="411"/>
      <c r="E19" s="50"/>
      <c r="F19" s="394"/>
      <c r="G19" s="415"/>
      <c r="H19" s="415"/>
      <c r="I19" s="415"/>
      <c r="J19" s="415"/>
      <c r="K19" s="415"/>
    </row>
    <row r="20" spans="1:11" s="24" customFormat="1" x14ac:dyDescent="0.35">
      <c r="A20" s="60" t="s">
        <v>294</v>
      </c>
      <c r="B20" s="344">
        <v>342</v>
      </c>
      <c r="C20" s="407">
        <f>+ROUND(B20/$B$31,3)+0.001</f>
        <v>2E-3</v>
      </c>
      <c r="E20" s="50"/>
      <c r="F20" s="394"/>
      <c r="G20" s="415"/>
      <c r="H20" s="415"/>
      <c r="I20" s="415"/>
      <c r="J20" s="415"/>
      <c r="K20" s="415"/>
    </row>
    <row r="21" spans="1:11" s="24" customFormat="1" x14ac:dyDescent="0.35">
      <c r="A21" s="60" t="s">
        <v>295</v>
      </c>
      <c r="B21" s="344">
        <v>14</v>
      </c>
      <c r="C21" s="407">
        <f t="shared" ref="C21:C23" si="0">+ROUND(B21/$B$31,3)</f>
        <v>0</v>
      </c>
      <c r="E21" s="50"/>
      <c r="F21" s="394"/>
      <c r="G21" s="415"/>
      <c r="H21" s="415"/>
      <c r="I21" s="415"/>
      <c r="J21" s="415"/>
      <c r="K21" s="415"/>
    </row>
    <row r="22" spans="1:11" s="24" customFormat="1" x14ac:dyDescent="0.35">
      <c r="A22" s="60" t="s">
        <v>350</v>
      </c>
      <c r="B22" s="344">
        <v>2360</v>
      </c>
      <c r="C22" s="407">
        <f t="shared" si="0"/>
        <v>7.0000000000000001E-3</v>
      </c>
      <c r="E22" s="50"/>
      <c r="F22" s="394"/>
      <c r="G22" s="415"/>
      <c r="H22" s="415"/>
      <c r="I22" s="415"/>
      <c r="J22" s="415"/>
      <c r="K22" s="415"/>
    </row>
    <row r="23" spans="1:11" x14ac:dyDescent="0.35">
      <c r="A23" s="60" t="s">
        <v>351</v>
      </c>
      <c r="B23" s="344">
        <f>+B24+B25</f>
        <v>483</v>
      </c>
      <c r="C23" s="407">
        <f t="shared" si="0"/>
        <v>1E-3</v>
      </c>
      <c r="E23" s="50"/>
      <c r="F23" s="394"/>
      <c r="G23" s="50"/>
      <c r="H23" s="50"/>
      <c r="I23" s="50"/>
      <c r="J23" s="50"/>
      <c r="K23" s="50"/>
    </row>
    <row r="24" spans="1:11" x14ac:dyDescent="0.35">
      <c r="A24" s="66" t="s">
        <v>352</v>
      </c>
      <c r="B24" s="334">
        <v>63</v>
      </c>
      <c r="C24" s="411"/>
      <c r="E24" s="50"/>
      <c r="F24" s="394"/>
      <c r="G24" s="50"/>
      <c r="H24" s="50"/>
      <c r="I24" s="50"/>
      <c r="J24" s="50"/>
      <c r="K24" s="50"/>
    </row>
    <row r="25" spans="1:11" x14ac:dyDescent="0.35">
      <c r="A25" s="66" t="s">
        <v>353</v>
      </c>
      <c r="B25" s="334">
        <v>420</v>
      </c>
      <c r="C25" s="411"/>
      <c r="E25" s="50"/>
      <c r="F25" s="394"/>
      <c r="G25" s="50"/>
      <c r="H25" s="50"/>
      <c r="I25" s="50"/>
      <c r="J25" s="50"/>
      <c r="K25" s="50"/>
    </row>
    <row r="26" spans="1:11" x14ac:dyDescent="0.35">
      <c r="A26" s="60" t="s">
        <v>354</v>
      </c>
      <c r="B26" s="344">
        <v>85</v>
      </c>
      <c r="C26" s="407">
        <f t="shared" ref="C26:C28" si="1">+ROUND(B26/$B$31,3)</f>
        <v>0</v>
      </c>
      <c r="E26" s="50"/>
      <c r="F26" s="394"/>
      <c r="G26" s="50"/>
      <c r="H26" s="50"/>
      <c r="I26" s="50"/>
      <c r="J26" s="50"/>
      <c r="K26" s="50"/>
    </row>
    <row r="27" spans="1:11" x14ac:dyDescent="0.35">
      <c r="A27" s="60" t="s">
        <v>355</v>
      </c>
      <c r="B27" s="344">
        <v>4005</v>
      </c>
      <c r="C27" s="407">
        <f t="shared" si="1"/>
        <v>1.2E-2</v>
      </c>
      <c r="E27" s="50"/>
      <c r="F27" s="394"/>
      <c r="G27" s="449"/>
      <c r="H27" s="50"/>
      <c r="I27" s="50"/>
      <c r="J27" s="50"/>
      <c r="K27" s="50"/>
    </row>
    <row r="28" spans="1:11" x14ac:dyDescent="0.35">
      <c r="A28" s="60" t="s">
        <v>356</v>
      </c>
      <c r="B28" s="413">
        <v>944</v>
      </c>
      <c r="C28" s="414">
        <f t="shared" si="1"/>
        <v>3.0000000000000001E-3</v>
      </c>
      <c r="E28" s="50"/>
      <c r="F28" s="394"/>
      <c r="G28" s="449"/>
      <c r="H28" s="50"/>
      <c r="I28" s="50"/>
      <c r="J28" s="50"/>
      <c r="K28" s="50"/>
    </row>
    <row r="29" spans="1:11" x14ac:dyDescent="0.35">
      <c r="A29" s="60" t="s">
        <v>357</v>
      </c>
      <c r="B29" s="413">
        <f>+B6+B12+B16+B20+B21+B22+B23+B26+B27+B28</f>
        <v>299507</v>
      </c>
      <c r="C29" s="414">
        <f>+SUM(C6:C28)</f>
        <v>0.91300000000000003</v>
      </c>
      <c r="E29" s="50"/>
      <c r="F29" s="394"/>
      <c r="G29" s="449"/>
      <c r="H29" s="50"/>
      <c r="I29" s="50"/>
      <c r="J29" s="50"/>
      <c r="K29" s="50"/>
    </row>
    <row r="30" spans="1:11" x14ac:dyDescent="0.35">
      <c r="A30" s="60" t="s">
        <v>359</v>
      </c>
      <c r="B30" s="448">
        <v>28383</v>
      </c>
      <c r="C30" s="414">
        <f t="shared" ref="C30" si="2">+B30/$B$31</f>
        <v>8.6562566714446912E-2</v>
      </c>
      <c r="E30" s="50"/>
      <c r="F30" s="50"/>
      <c r="G30" s="449"/>
      <c r="H30" s="50"/>
      <c r="I30" s="50"/>
      <c r="J30" s="50"/>
      <c r="K30" s="50"/>
    </row>
    <row r="31" spans="1:11" x14ac:dyDescent="0.35">
      <c r="A31" s="412" t="s">
        <v>360</v>
      </c>
      <c r="B31" s="413">
        <f>+B29+B30</f>
        <v>327890</v>
      </c>
      <c r="C31" s="414">
        <f>+B31/$B$31</f>
        <v>1</v>
      </c>
      <c r="G31" s="449"/>
    </row>
    <row r="32" spans="1:11" x14ac:dyDescent="0.35">
      <c r="A32" s="24" t="s">
        <v>17</v>
      </c>
    </row>
    <row r="33" spans="1:5" x14ac:dyDescent="0.35">
      <c r="A33" s="469" t="s">
        <v>428</v>
      </c>
      <c r="B33" s="469"/>
      <c r="C33" s="469"/>
      <c r="D33" s="469"/>
      <c r="E33" s="469"/>
    </row>
  </sheetData>
  <mergeCells count="2">
    <mergeCell ref="A2:C2"/>
    <mergeCell ref="A33:E33"/>
  </mergeCells>
  <hyperlinks>
    <hyperlink ref="A2:B2" location="Índice!A1" display="Tabela 29 - Composição e evolução da estrutura do ativo agregado, a 31 de dezembro (2014-2017)"/>
  </hyperlinks>
  <pageMargins left="0.70866141732283472" right="0.70866141732283472" top="0.74803149606299213" bottom="0.74803149606299213" header="0.31496062992125984" footer="0.31496062992125984"/>
  <pageSetup paperSize="9" scale="6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2"/>
  <sheetViews>
    <sheetView showGridLines="0" workbookViewId="0">
      <selection activeCell="A2" sqref="A2:B2"/>
    </sheetView>
  </sheetViews>
  <sheetFormatPr defaultColWidth="9.1796875" defaultRowHeight="14.5" x14ac:dyDescent="0.35"/>
  <cols>
    <col min="1" max="1" width="54.1796875" style="33" customWidth="1"/>
    <col min="2" max="2" width="14.26953125" style="33" customWidth="1"/>
    <col min="3" max="16384" width="9.1796875" style="33"/>
  </cols>
  <sheetData>
    <row r="2" spans="1:5" x14ac:dyDescent="0.35">
      <c r="A2" s="494" t="s">
        <v>455</v>
      </c>
      <c r="B2" s="494"/>
      <c r="C2" s="45"/>
    </row>
    <row r="4" spans="1:5" x14ac:dyDescent="0.35">
      <c r="A4" s="59"/>
      <c r="B4" s="79">
        <v>2018</v>
      </c>
    </row>
    <row r="5" spans="1:5" x14ac:dyDescent="0.35">
      <c r="A5" s="387" t="s">
        <v>407</v>
      </c>
      <c r="B5" s="388"/>
    </row>
    <row r="6" spans="1:5" x14ac:dyDescent="0.35">
      <c r="A6" s="389" t="s">
        <v>309</v>
      </c>
      <c r="B6" s="333">
        <v>19401</v>
      </c>
    </row>
    <row r="7" spans="1:5" x14ac:dyDescent="0.35">
      <c r="A7" s="389" t="s">
        <v>310</v>
      </c>
      <c r="B7" s="333">
        <v>32502</v>
      </c>
    </row>
    <row r="8" spans="1:5" x14ac:dyDescent="0.35">
      <c r="A8" s="389" t="s">
        <v>342</v>
      </c>
      <c r="B8" s="333">
        <v>206622</v>
      </c>
    </row>
    <row r="9" spans="1:5" x14ac:dyDescent="0.35">
      <c r="A9" s="390" t="s">
        <v>343</v>
      </c>
      <c r="B9" s="417">
        <f>+SUM(B6:B8)</f>
        <v>258525</v>
      </c>
    </row>
    <row r="10" spans="1:5" x14ac:dyDescent="0.35">
      <c r="A10" s="24" t="s">
        <v>17</v>
      </c>
    </row>
    <row r="11" spans="1:5" x14ac:dyDescent="0.35">
      <c r="A11" s="469" t="s">
        <v>428</v>
      </c>
      <c r="B11" s="469"/>
      <c r="C11" s="469"/>
      <c r="D11" s="469"/>
      <c r="E11" s="469"/>
    </row>
    <row r="12" spans="1:5" ht="33" customHeight="1" x14ac:dyDescent="0.35">
      <c r="A12" s="55"/>
      <c r="B12" s="55"/>
    </row>
  </sheetData>
  <mergeCells count="2">
    <mergeCell ref="A2:B2"/>
    <mergeCell ref="A11:E11"/>
  </mergeCells>
  <hyperlinks>
    <hyperlink ref="A2:F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
  <sheetViews>
    <sheetView showGridLines="0" workbookViewId="0">
      <selection activeCell="A2" sqref="A2:B2"/>
    </sheetView>
  </sheetViews>
  <sheetFormatPr defaultColWidth="9.1796875" defaultRowHeight="14.5" x14ac:dyDescent="0.35"/>
  <cols>
    <col min="1" max="1" width="50.7265625" style="33" customWidth="1"/>
    <col min="2" max="2" width="14.26953125" style="33" customWidth="1"/>
    <col min="3" max="16384" width="9.1796875" style="33"/>
  </cols>
  <sheetData>
    <row r="2" spans="1:5" x14ac:dyDescent="0.35">
      <c r="A2" s="494" t="s">
        <v>456</v>
      </c>
      <c r="B2" s="494"/>
      <c r="C2" s="45"/>
    </row>
    <row r="4" spans="1:5" x14ac:dyDescent="0.35">
      <c r="A4" s="59"/>
      <c r="B4" s="79">
        <v>2018</v>
      </c>
    </row>
    <row r="5" spans="1:5" x14ac:dyDescent="0.35">
      <c r="A5" s="387" t="s">
        <v>407</v>
      </c>
      <c r="B5" s="388"/>
    </row>
    <row r="6" spans="1:5" x14ac:dyDescent="0.35">
      <c r="A6" s="389" t="s">
        <v>369</v>
      </c>
      <c r="B6" s="333">
        <v>109479</v>
      </c>
    </row>
    <row r="7" spans="1:5" x14ac:dyDescent="0.35">
      <c r="A7" s="389" t="s">
        <v>370</v>
      </c>
      <c r="B7" s="333">
        <v>140490</v>
      </c>
    </row>
    <row r="8" spans="1:5" x14ac:dyDescent="0.35">
      <c r="A8" s="389" t="s">
        <v>371</v>
      </c>
      <c r="B8" s="333">
        <v>8556</v>
      </c>
    </row>
    <row r="9" spans="1:5" x14ac:dyDescent="0.35">
      <c r="A9" s="390" t="s">
        <v>343</v>
      </c>
      <c r="B9" s="417">
        <f>+SUM(B6:B8)</f>
        <v>258525</v>
      </c>
    </row>
    <row r="10" spans="1:5" x14ac:dyDescent="0.35">
      <c r="A10" s="24" t="s">
        <v>17</v>
      </c>
    </row>
    <row r="11" spans="1:5" x14ac:dyDescent="0.35">
      <c r="A11" s="469" t="s">
        <v>428</v>
      </c>
      <c r="B11" s="469"/>
      <c r="C11" s="469"/>
      <c r="D11" s="469"/>
      <c r="E11" s="469"/>
    </row>
    <row r="12" spans="1:5" ht="33" customHeight="1" x14ac:dyDescent="0.35">
      <c r="A12" s="55"/>
      <c r="B12" s="55"/>
    </row>
  </sheetData>
  <mergeCells count="2">
    <mergeCell ref="A2:B2"/>
    <mergeCell ref="A11:E11"/>
  </mergeCells>
  <hyperlinks>
    <hyperlink ref="A2:F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orientation="landscape"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6"/>
  <sheetViews>
    <sheetView showGridLines="0" workbookViewId="0">
      <selection activeCell="A2" sqref="A2:B2"/>
    </sheetView>
  </sheetViews>
  <sheetFormatPr defaultColWidth="9.1796875" defaultRowHeight="14.5" x14ac:dyDescent="0.35"/>
  <cols>
    <col min="1" max="1" width="61" style="33" customWidth="1"/>
    <col min="2" max="2" width="14.26953125" style="33" customWidth="1"/>
    <col min="3" max="16384" width="9.1796875" style="33"/>
  </cols>
  <sheetData>
    <row r="2" spans="1:5" x14ac:dyDescent="0.35">
      <c r="A2" s="494" t="s">
        <v>457</v>
      </c>
      <c r="B2" s="494"/>
      <c r="C2" s="45"/>
    </row>
    <row r="4" spans="1:5" x14ac:dyDescent="0.35">
      <c r="A4" s="59"/>
      <c r="B4" s="79">
        <v>2018</v>
      </c>
    </row>
    <row r="5" spans="1:5" x14ac:dyDescent="0.35">
      <c r="A5" s="387" t="s">
        <v>346</v>
      </c>
      <c r="B5" s="388"/>
    </row>
    <row r="6" spans="1:5" x14ac:dyDescent="0.35">
      <c r="A6" s="389" t="s">
        <v>364</v>
      </c>
      <c r="B6" s="333">
        <v>0</v>
      </c>
    </row>
    <row r="7" spans="1:5" x14ac:dyDescent="0.35">
      <c r="A7" s="452" t="s">
        <v>365</v>
      </c>
      <c r="B7" s="333">
        <v>198</v>
      </c>
    </row>
    <row r="8" spans="1:5" x14ac:dyDescent="0.35">
      <c r="A8" s="389" t="s">
        <v>408</v>
      </c>
      <c r="B8" s="333">
        <v>8847</v>
      </c>
    </row>
    <row r="9" spans="1:5" x14ac:dyDescent="0.35">
      <c r="A9" s="389" t="s">
        <v>366</v>
      </c>
      <c r="B9" s="333">
        <v>615</v>
      </c>
    </row>
    <row r="10" spans="1:5" x14ac:dyDescent="0.35">
      <c r="A10" s="389" t="s">
        <v>367</v>
      </c>
      <c r="B10" s="333"/>
    </row>
    <row r="11" spans="1:5" x14ac:dyDescent="0.35">
      <c r="A11" s="389" t="s">
        <v>419</v>
      </c>
      <c r="B11" s="333">
        <v>0</v>
      </c>
    </row>
    <row r="12" spans="1:5" x14ac:dyDescent="0.35">
      <c r="A12" s="389" t="s">
        <v>368</v>
      </c>
      <c r="B12" s="333">
        <v>5671</v>
      </c>
    </row>
    <row r="13" spans="1:5" x14ac:dyDescent="0.35">
      <c r="A13" s="390" t="s">
        <v>343</v>
      </c>
      <c r="B13" s="417">
        <f>+SUM(B6:B12)</f>
        <v>15331</v>
      </c>
    </row>
    <row r="14" spans="1:5" x14ac:dyDescent="0.35">
      <c r="A14" s="24" t="s">
        <v>17</v>
      </c>
    </row>
    <row r="15" spans="1:5" x14ac:dyDescent="0.35">
      <c r="A15" s="469" t="s">
        <v>428</v>
      </c>
      <c r="B15" s="469"/>
      <c r="C15" s="469"/>
      <c r="D15" s="469"/>
      <c r="E15" s="469"/>
    </row>
    <row r="16" spans="1:5" ht="33" customHeight="1" x14ac:dyDescent="0.35">
      <c r="A16" s="55"/>
      <c r="B16" s="55"/>
    </row>
  </sheetData>
  <mergeCells count="2">
    <mergeCell ref="A2:B2"/>
    <mergeCell ref="A15:E15"/>
  </mergeCells>
  <hyperlinks>
    <hyperlink ref="A2:F2" location="Índice!A1" display="Tabela 31 - Composição e evolução do crédito bruto a clientes, por destinatário, a 31 de dezembro (2016-2017)"/>
  </hyperlinks>
  <pageMargins left="0.70866141732283472" right="0.70866141732283472" top="0.74803149606299213" bottom="0.74803149606299213" header="0.31496062992125984" footer="0.31496062992125984"/>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40"/>
  <sheetViews>
    <sheetView showGridLines="0" zoomScaleNormal="100" workbookViewId="0">
      <selection activeCell="A2" sqref="A2:C2"/>
    </sheetView>
  </sheetViews>
  <sheetFormatPr defaultColWidth="9.1796875" defaultRowHeight="14.5" x14ac:dyDescent="0.35"/>
  <cols>
    <col min="1" max="1" width="51.81640625" style="33" customWidth="1"/>
    <col min="2" max="3" width="10.7265625" style="33" customWidth="1"/>
    <col min="4" max="16384" width="9.1796875" style="33"/>
  </cols>
  <sheetData>
    <row r="2" spans="1:3" x14ac:dyDescent="0.35">
      <c r="A2" s="475" t="s">
        <v>458</v>
      </c>
      <c r="B2" s="475"/>
      <c r="C2" s="475"/>
    </row>
    <row r="4" spans="1:3" x14ac:dyDescent="0.35">
      <c r="A4" s="171"/>
      <c r="B4" s="495">
        <v>2018</v>
      </c>
      <c r="C4" s="496"/>
    </row>
    <row r="5" spans="1:3" x14ac:dyDescent="0.35">
      <c r="A5" s="337"/>
      <c r="B5" s="338" t="s">
        <v>162</v>
      </c>
      <c r="C5" s="339" t="s">
        <v>172</v>
      </c>
    </row>
    <row r="6" spans="1:3" s="50" customFormat="1" x14ac:dyDescent="0.35">
      <c r="A6" s="351" t="s">
        <v>378</v>
      </c>
      <c r="B6" s="51">
        <v>6132</v>
      </c>
      <c r="C6" s="411"/>
    </row>
    <row r="7" spans="1:3" s="50" customFormat="1" x14ac:dyDescent="0.35">
      <c r="A7" s="351" t="s">
        <v>379</v>
      </c>
      <c r="B7" s="51">
        <v>2178</v>
      </c>
      <c r="C7" s="411"/>
    </row>
    <row r="8" spans="1:3" s="50" customFormat="1" x14ac:dyDescent="0.35">
      <c r="A8" s="173" t="s">
        <v>173</v>
      </c>
      <c r="B8" s="48">
        <f>+B6-B7</f>
        <v>3954</v>
      </c>
      <c r="C8" s="17">
        <f>+B8/B21</f>
        <v>0.55611814345991561</v>
      </c>
    </row>
    <row r="9" spans="1:3" s="50" customFormat="1" x14ac:dyDescent="0.35">
      <c r="A9" s="351" t="s">
        <v>420</v>
      </c>
      <c r="B9" s="350">
        <v>363</v>
      </c>
      <c r="C9" s="465"/>
    </row>
    <row r="10" spans="1:3" s="50" customFormat="1" x14ac:dyDescent="0.35">
      <c r="A10" s="351" t="s">
        <v>422</v>
      </c>
      <c r="B10" s="51">
        <v>2626</v>
      </c>
      <c r="C10" s="19"/>
    </row>
    <row r="11" spans="1:3" s="50" customFormat="1" x14ac:dyDescent="0.35">
      <c r="A11" s="351" t="s">
        <v>423</v>
      </c>
      <c r="B11" s="51">
        <v>461</v>
      </c>
      <c r="C11" s="19"/>
    </row>
    <row r="12" spans="1:3" s="50" customFormat="1" x14ac:dyDescent="0.35">
      <c r="A12" s="347" t="s">
        <v>174</v>
      </c>
      <c r="B12" s="348">
        <f>+B10-B11</f>
        <v>2165</v>
      </c>
      <c r="C12" s="349">
        <f>+B12/B21</f>
        <v>0.30450070323488043</v>
      </c>
    </row>
    <row r="13" spans="1:3" s="50" customFormat="1" ht="43.5" x14ac:dyDescent="0.35">
      <c r="A13" s="351" t="s">
        <v>372</v>
      </c>
      <c r="B13" s="51">
        <v>-87</v>
      </c>
      <c r="C13" s="19"/>
    </row>
    <row r="14" spans="1:3" s="50" customFormat="1" ht="29" x14ac:dyDescent="0.35">
      <c r="A14" s="351" t="s">
        <v>373</v>
      </c>
      <c r="B14" s="51">
        <v>45</v>
      </c>
      <c r="C14" s="19"/>
    </row>
    <row r="15" spans="1:3" s="50" customFormat="1" ht="29" x14ac:dyDescent="0.35">
      <c r="A15" s="351" t="s">
        <v>374</v>
      </c>
      <c r="B15" s="51">
        <v>-43</v>
      </c>
      <c r="C15" s="19"/>
    </row>
    <row r="16" spans="1:3" s="50" customFormat="1" x14ac:dyDescent="0.35">
      <c r="A16" s="351" t="s">
        <v>375</v>
      </c>
      <c r="B16" s="51">
        <v>47</v>
      </c>
      <c r="C16" s="19"/>
    </row>
    <row r="17" spans="1:3" s="50" customFormat="1" x14ac:dyDescent="0.35">
      <c r="A17" s="347" t="s">
        <v>175</v>
      </c>
      <c r="B17" s="348">
        <f>+SUM(B13:B16)</f>
        <v>-38</v>
      </c>
      <c r="C17" s="349">
        <f>+B17/B21</f>
        <v>-5.3445850914205341E-3</v>
      </c>
    </row>
    <row r="18" spans="1:3" s="50" customFormat="1" ht="29" x14ac:dyDescent="0.35">
      <c r="A18" s="351" t="s">
        <v>376</v>
      </c>
      <c r="B18" s="51">
        <v>609</v>
      </c>
      <c r="C18" s="19"/>
    </row>
    <row r="19" spans="1:3" s="50" customFormat="1" x14ac:dyDescent="0.35">
      <c r="A19" s="351" t="s">
        <v>377</v>
      </c>
      <c r="B19" s="51">
        <v>57</v>
      </c>
      <c r="C19" s="19"/>
    </row>
    <row r="20" spans="1:3" s="50" customFormat="1" x14ac:dyDescent="0.35">
      <c r="A20" s="347" t="s">
        <v>176</v>
      </c>
      <c r="B20" s="348">
        <f>+B18+B19</f>
        <v>666</v>
      </c>
      <c r="C20" s="349">
        <f>+B20/B21</f>
        <v>9.3670886075949367E-2</v>
      </c>
    </row>
    <row r="21" spans="1:3" s="50" customFormat="1" x14ac:dyDescent="0.35">
      <c r="A21" s="173" t="s">
        <v>166</v>
      </c>
      <c r="B21" s="48">
        <f>+B8+B9+B12+B17+B20</f>
        <v>7110</v>
      </c>
      <c r="C21" s="17">
        <v>1</v>
      </c>
    </row>
    <row r="22" spans="1:3" s="50" customFormat="1" x14ac:dyDescent="0.35">
      <c r="A22" s="351" t="s">
        <v>170</v>
      </c>
      <c r="B22" s="51">
        <v>2234</v>
      </c>
      <c r="C22" s="19"/>
    </row>
    <row r="23" spans="1:3" s="50" customFormat="1" x14ac:dyDescent="0.35">
      <c r="A23" s="351" t="s">
        <v>171</v>
      </c>
      <c r="B23" s="51">
        <v>1369</v>
      </c>
      <c r="C23" s="19"/>
    </row>
    <row r="24" spans="1:3" s="50" customFormat="1" x14ac:dyDescent="0.35">
      <c r="A24" s="351" t="s">
        <v>380</v>
      </c>
      <c r="B24" s="51">
        <v>204</v>
      </c>
      <c r="C24" s="19"/>
    </row>
    <row r="25" spans="1:3" s="50" customFormat="1" x14ac:dyDescent="0.35">
      <c r="A25" s="347" t="s">
        <v>381</v>
      </c>
      <c r="B25" s="348">
        <f>+SUM(B22:B24)</f>
        <v>3807</v>
      </c>
      <c r="C25" s="349">
        <v>0.48281448906376578</v>
      </c>
    </row>
    <row r="26" spans="1:3" s="50" customFormat="1" x14ac:dyDescent="0.35">
      <c r="A26" s="173" t="s">
        <v>168</v>
      </c>
      <c r="B26" s="48">
        <f>+B21-B25</f>
        <v>3303</v>
      </c>
      <c r="C26" s="17">
        <f>+B26/B21</f>
        <v>0.46455696202531643</v>
      </c>
    </row>
    <row r="27" spans="1:3" s="50" customFormat="1" x14ac:dyDescent="0.35">
      <c r="A27" s="351" t="s">
        <v>382</v>
      </c>
      <c r="B27" s="51">
        <v>437</v>
      </c>
      <c r="C27" s="19"/>
    </row>
    <row r="28" spans="1:3" s="50" customFormat="1" ht="43.5" x14ac:dyDescent="0.35">
      <c r="A28" s="351" t="s">
        <v>383</v>
      </c>
      <c r="B28" s="51">
        <v>896</v>
      </c>
      <c r="C28" s="19"/>
    </row>
    <row r="29" spans="1:3" s="50" customFormat="1" ht="43.5" x14ac:dyDescent="0.35">
      <c r="A29" s="351" t="s">
        <v>384</v>
      </c>
      <c r="B29" s="51">
        <v>207</v>
      </c>
      <c r="C29" s="19"/>
    </row>
    <row r="30" spans="1:3" ht="29" x14ac:dyDescent="0.35">
      <c r="A30" s="351" t="s">
        <v>385</v>
      </c>
      <c r="B30" s="51">
        <v>336</v>
      </c>
      <c r="C30" s="19"/>
    </row>
    <row r="31" spans="1:3" x14ac:dyDescent="0.35">
      <c r="A31" s="352" t="s">
        <v>177</v>
      </c>
      <c r="B31" s="348">
        <f>+SUM(B27:B30)</f>
        <v>1876</v>
      </c>
      <c r="C31" s="349">
        <f>+B31/B21</f>
        <v>0.26385372714486638</v>
      </c>
    </row>
    <row r="32" spans="1:3" ht="45" customHeight="1" x14ac:dyDescent="0.35">
      <c r="A32" s="351" t="s">
        <v>386</v>
      </c>
      <c r="B32" s="51">
        <v>71</v>
      </c>
      <c r="C32" s="19"/>
    </row>
    <row r="33" spans="1:5" ht="43.5" x14ac:dyDescent="0.35">
      <c r="A33" s="351" t="s">
        <v>387</v>
      </c>
      <c r="B33" s="51">
        <v>95</v>
      </c>
      <c r="C33" s="19"/>
    </row>
    <row r="34" spans="1:5" x14ac:dyDescent="0.35">
      <c r="A34" s="352" t="s">
        <v>176</v>
      </c>
      <c r="B34" s="348">
        <f>+B32+B33</f>
        <v>166</v>
      </c>
      <c r="C34" s="349">
        <f>+B34/B21</f>
        <v>2.3347398030942334E-2</v>
      </c>
    </row>
    <row r="35" spans="1:5" s="50" customFormat="1" x14ac:dyDescent="0.35">
      <c r="A35" s="173" t="s">
        <v>169</v>
      </c>
      <c r="B35" s="48">
        <f>+B26-B31+B34</f>
        <v>1593</v>
      </c>
      <c r="C35" s="17">
        <f>+B35/B21</f>
        <v>0.22405063291139241</v>
      </c>
    </row>
    <row r="36" spans="1:5" ht="30" customHeight="1" x14ac:dyDescent="0.35">
      <c r="A36" s="351" t="s">
        <v>389</v>
      </c>
      <c r="B36" s="51">
        <v>1136</v>
      </c>
      <c r="C36" s="19"/>
    </row>
    <row r="37" spans="1:5" ht="29" x14ac:dyDescent="0.35">
      <c r="A37" s="351" t="s">
        <v>390</v>
      </c>
      <c r="B37" s="51">
        <v>78</v>
      </c>
      <c r="C37" s="19"/>
    </row>
    <row r="38" spans="1:5" x14ac:dyDescent="0.35">
      <c r="A38" s="341" t="s">
        <v>388</v>
      </c>
      <c r="B38" s="54">
        <f>+B35-B36+B37</f>
        <v>535</v>
      </c>
      <c r="C38" s="32">
        <f>+B38/B21</f>
        <v>7.5246132208157526E-2</v>
      </c>
    </row>
    <row r="39" spans="1:5" s="24" customFormat="1" ht="10.5" x14ac:dyDescent="0.25">
      <c r="A39" s="24" t="s">
        <v>17</v>
      </c>
    </row>
    <row r="40" spans="1:5" x14ac:dyDescent="0.35">
      <c r="A40" s="469" t="s">
        <v>428</v>
      </c>
      <c r="B40" s="469"/>
      <c r="C40" s="469"/>
      <c r="D40" s="469"/>
      <c r="E40" s="469"/>
    </row>
  </sheetData>
  <mergeCells count="3">
    <mergeCell ref="A2:C2"/>
    <mergeCell ref="B4:C4"/>
    <mergeCell ref="A40:E40"/>
  </mergeCells>
  <hyperlinks>
    <hyperlink ref="A2:C2" location="Índice!A1" display="Tabela 51 - Demonstração de resultados agregada, para efeitos de comparabilidade entre 2016 e 2017, das 25 instituições que compõem a amostra"/>
  </hyperlinks>
  <pageMargins left="0.70866141732283472" right="0.70866141732283472" top="0.74803149606299213" bottom="0.74803149606299213" header="0.31496062992125984" footer="0.31496062992125984"/>
  <pageSetup paperSize="9"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dimension ref="A2:H14"/>
  <sheetViews>
    <sheetView showGridLines="0" zoomScaleNormal="100" workbookViewId="0"/>
  </sheetViews>
  <sheetFormatPr defaultColWidth="9.1796875" defaultRowHeight="14.5" x14ac:dyDescent="0.35"/>
  <cols>
    <col min="1" max="1" width="26.1796875" style="33" customWidth="1"/>
    <col min="2" max="6" width="10.7265625" style="33" customWidth="1"/>
    <col min="7" max="16384" width="9.1796875" style="33"/>
  </cols>
  <sheetData>
    <row r="2" spans="1:8" x14ac:dyDescent="0.35">
      <c r="A2" s="475" t="s">
        <v>280</v>
      </c>
      <c r="B2" s="475"/>
      <c r="C2" s="475"/>
      <c r="D2" s="475"/>
      <c r="E2" s="475"/>
      <c r="F2" s="475"/>
      <c r="G2" s="45"/>
    </row>
    <row r="4" spans="1:8" x14ac:dyDescent="0.35">
      <c r="A4" s="46"/>
      <c r="B4" s="78">
        <v>2015</v>
      </c>
      <c r="C4" s="78">
        <v>2016</v>
      </c>
      <c r="D4" s="78">
        <v>2017</v>
      </c>
      <c r="E4" s="78">
        <v>2018</v>
      </c>
      <c r="F4" s="79" t="s">
        <v>12</v>
      </c>
    </row>
    <row r="5" spans="1:8" x14ac:dyDescent="0.35">
      <c r="A5" s="20" t="s">
        <v>25</v>
      </c>
      <c r="B5" s="56"/>
      <c r="C5" s="56"/>
      <c r="D5" s="56"/>
      <c r="E5" s="56"/>
      <c r="F5" s="57"/>
    </row>
    <row r="6" spans="1:8" x14ac:dyDescent="0.35">
      <c r="A6" s="58" t="s">
        <v>23</v>
      </c>
      <c r="B6" s="25">
        <v>349549.55718721001</v>
      </c>
      <c r="C6" s="25">
        <v>329960.91800000001</v>
      </c>
      <c r="D6" s="25">
        <v>326900.7</v>
      </c>
      <c r="E6" s="25">
        <v>327889.55142600992</v>
      </c>
      <c r="F6" s="26" t="s">
        <v>0</v>
      </c>
    </row>
    <row r="7" spans="1:8" x14ac:dyDescent="0.35">
      <c r="A7" s="58" t="s">
        <v>267</v>
      </c>
      <c r="B7" s="27" t="s">
        <v>0</v>
      </c>
      <c r="C7" s="28">
        <v>-5.6000000000000001E-2</v>
      </c>
      <c r="D7" s="28">
        <v>-8.9999999999999993E-3</v>
      </c>
      <c r="E7" s="28">
        <v>3.0000000000000001E-3</v>
      </c>
      <c r="F7" s="29">
        <v>-2.0666666666666667E-2</v>
      </c>
      <c r="H7" s="396"/>
    </row>
    <row r="8" spans="1:8" x14ac:dyDescent="0.35">
      <c r="A8" s="20" t="s">
        <v>24</v>
      </c>
      <c r="B8" s="30"/>
      <c r="C8" s="30"/>
      <c r="D8" s="30"/>
      <c r="E8" s="30"/>
      <c r="F8" s="31"/>
      <c r="H8" s="396"/>
    </row>
    <row r="9" spans="1:8" x14ac:dyDescent="0.35">
      <c r="A9" s="58" t="s">
        <v>23</v>
      </c>
      <c r="B9" s="25">
        <v>179809</v>
      </c>
      <c r="C9" s="25">
        <v>186481</v>
      </c>
      <c r="D9" s="25">
        <v>194614</v>
      </c>
      <c r="E9" s="25">
        <v>201531</v>
      </c>
      <c r="F9" s="26" t="s">
        <v>0</v>
      </c>
    </row>
    <row r="10" spans="1:8" x14ac:dyDescent="0.35">
      <c r="A10" s="58" t="s">
        <v>267</v>
      </c>
      <c r="B10" s="27" t="s">
        <v>0</v>
      </c>
      <c r="C10" s="28">
        <v>3.7106040298316545E-2</v>
      </c>
      <c r="D10" s="28">
        <v>4.3613022238190524E-2</v>
      </c>
      <c r="E10" s="28">
        <v>3.55421501022537E-2</v>
      </c>
      <c r="F10" s="29">
        <v>3.8753737546253587E-2</v>
      </c>
      <c r="H10" s="396"/>
    </row>
    <row r="11" spans="1:8" x14ac:dyDescent="0.35">
      <c r="A11" s="21" t="s">
        <v>26</v>
      </c>
      <c r="B11" s="22">
        <v>1.9440047894555335</v>
      </c>
      <c r="C11" s="22">
        <v>1.7694077037338924</v>
      </c>
      <c r="D11" s="22">
        <v>1.6797388677073593</v>
      </c>
      <c r="E11" s="22">
        <v>1.6269931247600118</v>
      </c>
      <c r="F11" s="32">
        <v>1.7550361214141994</v>
      </c>
    </row>
    <row r="12" spans="1:8" x14ac:dyDescent="0.35">
      <c r="A12" s="24" t="s">
        <v>27</v>
      </c>
    </row>
    <row r="13" spans="1:8" x14ac:dyDescent="0.35">
      <c r="A13" s="469" t="s">
        <v>428</v>
      </c>
      <c r="B13" s="469"/>
      <c r="C13" s="469"/>
      <c r="D13" s="469"/>
      <c r="E13" s="469"/>
    </row>
    <row r="14" spans="1:8" x14ac:dyDescent="0.35">
      <c r="A14" s="469"/>
      <c r="B14" s="469"/>
      <c r="C14" s="469"/>
      <c r="D14" s="469"/>
      <c r="E14" s="469"/>
    </row>
  </sheetData>
  <mergeCells count="3">
    <mergeCell ref="A2:F2"/>
    <mergeCell ref="A14:E14"/>
    <mergeCell ref="A13:E13"/>
  </mergeCells>
  <hyperlinks>
    <hyperlink ref="A2:F2" location="Índice!A1" display="Tabela 3 - Evolução do ativo agregado face ao PIB nacional (2014-2017)"/>
  </hyperlinks>
  <pageMargins left="0.7" right="0.7" top="0.75" bottom="0.75"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9"/>
  <sheetViews>
    <sheetView showGridLines="0" workbookViewId="0">
      <selection activeCell="A2" sqref="A2:C2"/>
    </sheetView>
  </sheetViews>
  <sheetFormatPr defaultColWidth="9.1796875" defaultRowHeight="14.5" x14ac:dyDescent="0.35"/>
  <cols>
    <col min="1" max="1" width="49.7265625" style="33" customWidth="1"/>
    <col min="2" max="3" width="10.7265625" style="33" customWidth="1"/>
    <col min="4" max="16384" width="9.1796875" style="33"/>
  </cols>
  <sheetData>
    <row r="2" spans="1:3" x14ac:dyDescent="0.35">
      <c r="A2" s="475" t="s">
        <v>459</v>
      </c>
      <c r="B2" s="475"/>
      <c r="C2" s="475"/>
    </row>
    <row r="4" spans="1:3" x14ac:dyDescent="0.35">
      <c r="A4" s="392"/>
      <c r="B4" s="497">
        <v>2018</v>
      </c>
      <c r="C4" s="498"/>
    </row>
    <row r="5" spans="1:3" x14ac:dyDescent="0.35">
      <c r="A5" s="337"/>
      <c r="B5" s="338" t="s">
        <v>162</v>
      </c>
      <c r="C5" s="339" t="s">
        <v>80</v>
      </c>
    </row>
    <row r="6" spans="1:3" x14ac:dyDescent="0.35">
      <c r="A6" s="173" t="s">
        <v>378</v>
      </c>
      <c r="B6" s="48"/>
      <c r="C6" s="17"/>
    </row>
    <row r="7" spans="1:3" s="50" customFormat="1" ht="15" customHeight="1" x14ac:dyDescent="0.35">
      <c r="A7" s="270" t="s">
        <v>392</v>
      </c>
      <c r="B7" s="51">
        <v>544</v>
      </c>
      <c r="C7" s="19">
        <f>+B7/$B$13</f>
        <v>8.8714938030006518E-2</v>
      </c>
    </row>
    <row r="8" spans="1:3" s="50" customFormat="1" x14ac:dyDescent="0.35">
      <c r="A8" s="346" t="s">
        <v>290</v>
      </c>
      <c r="B8" s="51">
        <v>1056</v>
      </c>
      <c r="C8" s="19">
        <f>+B8/$B$13</f>
        <v>0.17221135029354206</v>
      </c>
    </row>
    <row r="9" spans="1:3" s="50" customFormat="1" x14ac:dyDescent="0.35">
      <c r="A9" s="346" t="s">
        <v>291</v>
      </c>
      <c r="B9" s="51">
        <v>4035</v>
      </c>
      <c r="C9" s="19">
        <f>+B9/$B$13</f>
        <v>0.65802348336594907</v>
      </c>
    </row>
    <row r="10" spans="1:3" s="50" customFormat="1" x14ac:dyDescent="0.35">
      <c r="A10" s="346" t="s">
        <v>306</v>
      </c>
      <c r="B10" s="51">
        <v>159</v>
      </c>
      <c r="C10" s="19">
        <f t="shared" ref="C10:C12" si="0">+B10/$B$13</f>
        <v>2.592954990215264E-2</v>
      </c>
    </row>
    <row r="11" spans="1:3" s="50" customFormat="1" x14ac:dyDescent="0.35">
      <c r="A11" s="346" t="s">
        <v>164</v>
      </c>
      <c r="B11" s="51">
        <v>58</v>
      </c>
      <c r="C11" s="19">
        <f t="shared" si="0"/>
        <v>9.4585779517286361E-3</v>
      </c>
    </row>
    <row r="12" spans="1:3" s="50" customFormat="1" x14ac:dyDescent="0.35">
      <c r="A12" s="49" t="s">
        <v>391</v>
      </c>
      <c r="B12" s="51">
        <v>280</v>
      </c>
      <c r="C12" s="19">
        <f t="shared" si="0"/>
        <v>4.5662100456621002E-2</v>
      </c>
    </row>
    <row r="13" spans="1:3" s="50" customFormat="1" x14ac:dyDescent="0.35">
      <c r="A13" s="347" t="s">
        <v>6</v>
      </c>
      <c r="B13" s="348">
        <f>+SUM(B7:B12)</f>
        <v>6132</v>
      </c>
      <c r="C13" s="349">
        <f>+SUM(C7:C12)</f>
        <v>1</v>
      </c>
    </row>
    <row r="14" spans="1:3" x14ac:dyDescent="0.35">
      <c r="A14" s="173" t="s">
        <v>379</v>
      </c>
      <c r="B14" s="48"/>
      <c r="C14" s="52"/>
    </row>
    <row r="15" spans="1:3" ht="15" customHeight="1" x14ac:dyDescent="0.35">
      <c r="A15" s="270" t="s">
        <v>392</v>
      </c>
      <c r="B15" s="51">
        <v>505</v>
      </c>
      <c r="C15" s="453">
        <f t="shared" ref="C15:C23" si="1">+B15/$B$24</f>
        <v>0.23186409550045914</v>
      </c>
    </row>
    <row r="16" spans="1:3" ht="15" customHeight="1" x14ac:dyDescent="0.35">
      <c r="A16" s="346" t="s">
        <v>290</v>
      </c>
      <c r="B16" s="51">
        <v>77</v>
      </c>
      <c r="C16" s="453">
        <f t="shared" si="1"/>
        <v>3.5353535353535352E-2</v>
      </c>
    </row>
    <row r="17" spans="1:5" ht="15" customHeight="1" x14ac:dyDescent="0.35">
      <c r="A17" s="346" t="s">
        <v>291</v>
      </c>
      <c r="B17" s="51">
        <v>13</v>
      </c>
      <c r="C17" s="453">
        <f t="shared" si="1"/>
        <v>5.9687786960514232E-3</v>
      </c>
    </row>
    <row r="18" spans="1:5" ht="15" customHeight="1" x14ac:dyDescent="0.35">
      <c r="A18" s="346" t="s">
        <v>306</v>
      </c>
      <c r="B18" s="51">
        <v>4</v>
      </c>
      <c r="C18" s="453">
        <f t="shared" si="1"/>
        <v>1.8365472910927456E-3</v>
      </c>
    </row>
    <row r="19" spans="1:5" ht="15" customHeight="1" x14ac:dyDescent="0.35">
      <c r="A19" s="346" t="s">
        <v>164</v>
      </c>
      <c r="B19" s="51">
        <v>784</v>
      </c>
      <c r="C19" s="453">
        <f t="shared" si="1"/>
        <v>0.35996326905417814</v>
      </c>
    </row>
    <row r="20" spans="1:5" ht="15" customHeight="1" x14ac:dyDescent="0.35">
      <c r="A20" s="346" t="s">
        <v>346</v>
      </c>
      <c r="B20" s="51">
        <v>327</v>
      </c>
      <c r="C20" s="453">
        <f t="shared" si="1"/>
        <v>0.15013774104683195</v>
      </c>
    </row>
    <row r="21" spans="1:5" ht="15" customHeight="1" x14ac:dyDescent="0.35">
      <c r="A21" s="346" t="s">
        <v>347</v>
      </c>
      <c r="B21" s="51">
        <v>82</v>
      </c>
      <c r="C21" s="453">
        <f t="shared" si="1"/>
        <v>3.7649219467401289E-2</v>
      </c>
    </row>
    <row r="22" spans="1:5" ht="15" customHeight="1" x14ac:dyDescent="0.35">
      <c r="A22" s="49" t="s">
        <v>391</v>
      </c>
      <c r="B22" s="51">
        <v>301</v>
      </c>
      <c r="C22" s="453">
        <f t="shared" si="1"/>
        <v>0.13820018365472911</v>
      </c>
    </row>
    <row r="23" spans="1:5" ht="15" customHeight="1" x14ac:dyDescent="0.35">
      <c r="A23" s="49" t="s">
        <v>355</v>
      </c>
      <c r="B23" s="51">
        <v>85</v>
      </c>
      <c r="C23" s="453">
        <f t="shared" si="1"/>
        <v>3.9026629935720848E-2</v>
      </c>
    </row>
    <row r="24" spans="1:5" ht="15" customHeight="1" x14ac:dyDescent="0.35">
      <c r="A24" s="342" t="s">
        <v>6</v>
      </c>
      <c r="B24" s="348">
        <f>+SUM(B15:B23)</f>
        <v>2178</v>
      </c>
      <c r="C24" s="349">
        <f>+SUM(C15:C23)</f>
        <v>0.99999999999999989</v>
      </c>
    </row>
    <row r="25" spans="1:5" x14ac:dyDescent="0.35">
      <c r="A25" s="341" t="s">
        <v>173</v>
      </c>
      <c r="B25" s="54">
        <f>+B13-B24</f>
        <v>3954</v>
      </c>
      <c r="C25" s="454" t="s">
        <v>0</v>
      </c>
    </row>
    <row r="26" spans="1:5" s="24" customFormat="1" ht="10.5" x14ac:dyDescent="0.25">
      <c r="A26" s="24" t="s">
        <v>17</v>
      </c>
    </row>
    <row r="27" spans="1:5" x14ac:dyDescent="0.35">
      <c r="A27" s="469" t="s">
        <v>428</v>
      </c>
      <c r="B27" s="469"/>
      <c r="C27" s="469"/>
      <c r="D27" s="469"/>
      <c r="E27" s="469"/>
    </row>
    <row r="28" spans="1:5" x14ac:dyDescent="0.35">
      <c r="A28" s="499"/>
      <c r="B28" s="470"/>
      <c r="C28" s="470"/>
    </row>
    <row r="29" spans="1:5" x14ac:dyDescent="0.35">
      <c r="A29" s="499"/>
      <c r="B29" s="470"/>
      <c r="C29" s="470"/>
    </row>
  </sheetData>
  <mergeCells count="5">
    <mergeCell ref="A2:C2"/>
    <mergeCell ref="B4:C4"/>
    <mergeCell ref="A28:C28"/>
    <mergeCell ref="A29:C29"/>
    <mergeCell ref="A27:E27"/>
  </mergeCells>
  <hyperlinks>
    <hyperlink ref="A2:C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orientation="landscape"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2"/>
  <sheetViews>
    <sheetView showGridLines="0" workbookViewId="0">
      <selection activeCell="A2" sqref="A2:C2"/>
    </sheetView>
  </sheetViews>
  <sheetFormatPr defaultColWidth="9.1796875" defaultRowHeight="14.5" x14ac:dyDescent="0.35"/>
  <cols>
    <col min="1" max="1" width="57.1796875" style="33" customWidth="1"/>
    <col min="2" max="3" width="10.7265625" style="33" customWidth="1"/>
    <col min="4" max="16384" width="9.1796875" style="33"/>
  </cols>
  <sheetData>
    <row r="2" spans="1:3" x14ac:dyDescent="0.35">
      <c r="A2" s="475" t="s">
        <v>460</v>
      </c>
      <c r="B2" s="475"/>
      <c r="C2" s="475"/>
    </row>
    <row r="4" spans="1:3" x14ac:dyDescent="0.35">
      <c r="A4" s="392"/>
      <c r="B4" s="497">
        <v>2018</v>
      </c>
      <c r="C4" s="498"/>
    </row>
    <row r="5" spans="1:3" x14ac:dyDescent="0.35">
      <c r="A5" s="337"/>
      <c r="B5" s="338" t="s">
        <v>162</v>
      </c>
      <c r="C5" s="339" t="s">
        <v>80</v>
      </c>
    </row>
    <row r="6" spans="1:3" x14ac:dyDescent="0.35">
      <c r="A6" s="173" t="s">
        <v>422</v>
      </c>
      <c r="B6" s="48"/>
      <c r="C6" s="17"/>
    </row>
    <row r="7" spans="1:3" s="50" customFormat="1" ht="15" customHeight="1" x14ac:dyDescent="0.35">
      <c r="A7" s="270" t="s">
        <v>393</v>
      </c>
      <c r="B7" s="51">
        <v>137</v>
      </c>
      <c r="C7" s="19">
        <f t="shared" ref="C7:C18" si="0">+B7/$B$19</f>
        <v>5.2170601675552174E-2</v>
      </c>
    </row>
    <row r="8" spans="1:3" s="50" customFormat="1" x14ac:dyDescent="0.35">
      <c r="A8" s="346" t="s">
        <v>394</v>
      </c>
      <c r="B8" s="51">
        <v>152</v>
      </c>
      <c r="C8" s="19">
        <f t="shared" si="0"/>
        <v>5.7882711348057884E-2</v>
      </c>
    </row>
    <row r="9" spans="1:3" s="50" customFormat="1" x14ac:dyDescent="0.35">
      <c r="A9" s="346" t="s">
        <v>395</v>
      </c>
      <c r="B9" s="51">
        <v>63</v>
      </c>
      <c r="C9" s="19">
        <f t="shared" si="0"/>
        <v>2.3990860624523991E-2</v>
      </c>
    </row>
    <row r="10" spans="1:3" s="50" customFormat="1" x14ac:dyDescent="0.35">
      <c r="A10" s="346" t="s">
        <v>396</v>
      </c>
      <c r="B10" s="51">
        <v>62</v>
      </c>
      <c r="C10" s="19">
        <f t="shared" si="0"/>
        <v>2.3610053313023609E-2</v>
      </c>
    </row>
    <row r="11" spans="1:3" s="50" customFormat="1" x14ac:dyDescent="0.35">
      <c r="A11" s="346" t="s">
        <v>397</v>
      </c>
      <c r="B11" s="51">
        <v>21</v>
      </c>
      <c r="C11" s="19">
        <f t="shared" si="0"/>
        <v>7.9969535415079975E-3</v>
      </c>
    </row>
    <row r="12" spans="1:3" s="50" customFormat="1" x14ac:dyDescent="0.35">
      <c r="A12" s="346" t="s">
        <v>398</v>
      </c>
      <c r="B12" s="51">
        <v>589</v>
      </c>
      <c r="C12" s="19">
        <f t="shared" si="0"/>
        <v>0.22429550647372429</v>
      </c>
    </row>
    <row r="13" spans="1:3" s="50" customFormat="1" x14ac:dyDescent="0.35">
      <c r="A13" s="346" t="s">
        <v>399</v>
      </c>
      <c r="B13" s="51">
        <v>391</v>
      </c>
      <c r="C13" s="19">
        <f t="shared" si="0"/>
        <v>0.1488956587966489</v>
      </c>
    </row>
    <row r="14" spans="1:3" s="50" customFormat="1" x14ac:dyDescent="0.35">
      <c r="A14" s="346" t="s">
        <v>400</v>
      </c>
      <c r="B14" s="51">
        <v>25</v>
      </c>
      <c r="C14" s="19">
        <f t="shared" si="0"/>
        <v>9.5201827875095197E-3</v>
      </c>
    </row>
    <row r="15" spans="1:3" s="50" customFormat="1" x14ac:dyDescent="0.35">
      <c r="A15" s="346" t="s">
        <v>401</v>
      </c>
      <c r="B15" s="51">
        <v>7</v>
      </c>
      <c r="C15" s="19">
        <f t="shared" si="0"/>
        <v>2.6656511805026656E-3</v>
      </c>
    </row>
    <row r="16" spans="1:3" s="50" customFormat="1" x14ac:dyDescent="0.35">
      <c r="A16" s="346" t="s">
        <v>402</v>
      </c>
      <c r="B16" s="51">
        <v>193</v>
      </c>
      <c r="C16" s="19">
        <f t="shared" si="0"/>
        <v>7.3495811119573498E-2</v>
      </c>
    </row>
    <row r="17" spans="1:5" s="50" customFormat="1" x14ac:dyDescent="0.35">
      <c r="A17" s="346" t="s">
        <v>403</v>
      </c>
      <c r="B17" s="51">
        <v>148</v>
      </c>
      <c r="C17" s="19">
        <f t="shared" si="0"/>
        <v>5.6359482102056359E-2</v>
      </c>
    </row>
    <row r="18" spans="1:5" s="50" customFormat="1" x14ac:dyDescent="0.35">
      <c r="A18" s="346" t="s">
        <v>404</v>
      </c>
      <c r="B18" s="51">
        <f>839-1</f>
        <v>838</v>
      </c>
      <c r="C18" s="19">
        <f t="shared" si="0"/>
        <v>0.31911652703731913</v>
      </c>
    </row>
    <row r="19" spans="1:5" s="50" customFormat="1" x14ac:dyDescent="0.35">
      <c r="A19" s="347" t="s">
        <v>6</v>
      </c>
      <c r="B19" s="348">
        <f>+SUM(B7:B18)</f>
        <v>2626</v>
      </c>
      <c r="C19" s="349">
        <f>+SUM(C7:C18)</f>
        <v>1</v>
      </c>
    </row>
    <row r="20" spans="1:5" x14ac:dyDescent="0.35">
      <c r="A20" s="173" t="s">
        <v>423</v>
      </c>
      <c r="B20" s="48"/>
      <c r="C20" s="52"/>
    </row>
    <row r="21" spans="1:5" ht="15" customHeight="1" x14ac:dyDescent="0.35">
      <c r="A21" s="270" t="s">
        <v>394</v>
      </c>
      <c r="B21" s="51">
        <v>88</v>
      </c>
      <c r="C21" s="453">
        <f t="shared" ref="C21:C26" si="1">+B21/$B$27</f>
        <v>0.19088937093275488</v>
      </c>
    </row>
    <row r="22" spans="1:5" ht="15" customHeight="1" x14ac:dyDescent="0.35">
      <c r="A22" s="346" t="s">
        <v>396</v>
      </c>
      <c r="B22" s="51">
        <v>14</v>
      </c>
      <c r="C22" s="453">
        <f t="shared" si="1"/>
        <v>3.0368763557483729E-2</v>
      </c>
    </row>
    <row r="23" spans="1:5" ht="15" customHeight="1" x14ac:dyDescent="0.35">
      <c r="A23" s="346" t="s">
        <v>401</v>
      </c>
      <c r="B23" s="51">
        <v>5</v>
      </c>
      <c r="C23" s="453">
        <f t="shared" si="1"/>
        <v>1.0845986984815618E-2</v>
      </c>
    </row>
    <row r="24" spans="1:5" ht="15" customHeight="1" x14ac:dyDescent="0.35">
      <c r="A24" s="346" t="s">
        <v>406</v>
      </c>
      <c r="B24" s="51">
        <v>8</v>
      </c>
      <c r="C24" s="453">
        <f t="shared" si="1"/>
        <v>1.735357917570499E-2</v>
      </c>
    </row>
    <row r="25" spans="1:5" ht="15" customHeight="1" x14ac:dyDescent="0.35">
      <c r="A25" s="346" t="s">
        <v>405</v>
      </c>
      <c r="B25" s="51">
        <v>14</v>
      </c>
      <c r="C25" s="453">
        <f t="shared" si="1"/>
        <v>3.0368763557483729E-2</v>
      </c>
    </row>
    <row r="26" spans="1:5" ht="15" customHeight="1" x14ac:dyDescent="0.35">
      <c r="A26" s="346" t="s">
        <v>404</v>
      </c>
      <c r="B26" s="51">
        <f>333-1</f>
        <v>332</v>
      </c>
      <c r="C26" s="453">
        <f t="shared" si="1"/>
        <v>0.72017353579175702</v>
      </c>
    </row>
    <row r="27" spans="1:5" ht="15" customHeight="1" x14ac:dyDescent="0.35">
      <c r="A27" s="342" t="s">
        <v>6</v>
      </c>
      <c r="B27" s="348">
        <f>+SUM(B21:B26)</f>
        <v>461</v>
      </c>
      <c r="C27" s="349">
        <f>+SUM(C21:C26)</f>
        <v>1</v>
      </c>
    </row>
    <row r="28" spans="1:5" x14ac:dyDescent="0.35">
      <c r="A28" s="341" t="s">
        <v>421</v>
      </c>
      <c r="B28" s="54">
        <f>+B19-B27</f>
        <v>2165</v>
      </c>
      <c r="C28" s="454" t="s">
        <v>0</v>
      </c>
    </row>
    <row r="29" spans="1:5" s="24" customFormat="1" ht="10.5" x14ac:dyDescent="0.25">
      <c r="A29" s="24" t="s">
        <v>17</v>
      </c>
    </row>
    <row r="30" spans="1:5" x14ac:dyDescent="0.35">
      <c r="A30" s="469" t="s">
        <v>428</v>
      </c>
      <c r="B30" s="469"/>
      <c r="C30" s="469"/>
      <c r="D30" s="469"/>
      <c r="E30" s="469"/>
    </row>
    <row r="31" spans="1:5" x14ac:dyDescent="0.35">
      <c r="A31" s="499"/>
      <c r="B31" s="470"/>
      <c r="C31" s="470"/>
    </row>
    <row r="32" spans="1:5" x14ac:dyDescent="0.35">
      <c r="A32" s="499"/>
      <c r="B32" s="470"/>
      <c r="C32" s="470"/>
    </row>
  </sheetData>
  <mergeCells count="5">
    <mergeCell ref="A2:C2"/>
    <mergeCell ref="B4:C4"/>
    <mergeCell ref="A31:C31"/>
    <mergeCell ref="A32:C32"/>
    <mergeCell ref="A30:E30"/>
  </mergeCells>
  <hyperlinks>
    <hyperlink ref="A2:C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orientation="landscape"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3"/>
  <sheetViews>
    <sheetView showGridLines="0" workbookViewId="0">
      <selection activeCell="A2" sqref="A2:C2"/>
    </sheetView>
  </sheetViews>
  <sheetFormatPr defaultColWidth="9.1796875" defaultRowHeight="14.5" x14ac:dyDescent="0.35"/>
  <cols>
    <col min="1" max="1" width="67.81640625" style="33" customWidth="1"/>
    <col min="2" max="2" width="14.26953125" style="33" customWidth="1"/>
    <col min="3" max="3" width="10.7265625" style="33" customWidth="1"/>
    <col min="4" max="16384" width="9.1796875" style="33"/>
  </cols>
  <sheetData>
    <row r="2" spans="1:3" ht="30" customHeight="1" x14ac:dyDescent="0.35">
      <c r="A2" s="475" t="s">
        <v>461</v>
      </c>
      <c r="B2" s="475"/>
      <c r="C2" s="475"/>
    </row>
    <row r="4" spans="1:3" x14ac:dyDescent="0.35">
      <c r="A4" s="392"/>
      <c r="B4" s="497">
        <v>2018</v>
      </c>
      <c r="C4" s="498"/>
    </row>
    <row r="5" spans="1:3" x14ac:dyDescent="0.35">
      <c r="A5" s="337"/>
      <c r="B5" s="338" t="s">
        <v>162</v>
      </c>
      <c r="C5" s="339" t="s">
        <v>80</v>
      </c>
    </row>
    <row r="6" spans="1:3" ht="32.25" customHeight="1" x14ac:dyDescent="0.35">
      <c r="A6" s="173" t="s">
        <v>372</v>
      </c>
      <c r="B6" s="48"/>
      <c r="C6" s="52"/>
    </row>
    <row r="7" spans="1:3" s="50" customFormat="1" ht="15" customHeight="1" x14ac:dyDescent="0.35">
      <c r="A7" s="270" t="s">
        <v>411</v>
      </c>
      <c r="B7" s="51">
        <v>-1</v>
      </c>
      <c r="C7" s="333">
        <v>0</v>
      </c>
    </row>
    <row r="8" spans="1:3" s="50" customFormat="1" x14ac:dyDescent="0.35">
      <c r="A8" s="270" t="s">
        <v>290</v>
      </c>
      <c r="B8" s="51">
        <v>182</v>
      </c>
      <c r="C8" s="333">
        <v>0</v>
      </c>
    </row>
    <row r="9" spans="1:3" s="50" customFormat="1" x14ac:dyDescent="0.35">
      <c r="A9" s="346" t="s">
        <v>291</v>
      </c>
      <c r="B9" s="51">
        <v>-269</v>
      </c>
      <c r="C9" s="333">
        <v>0</v>
      </c>
    </row>
    <row r="10" spans="1:3" s="50" customFormat="1" x14ac:dyDescent="0.35">
      <c r="A10" s="346" t="s">
        <v>409</v>
      </c>
      <c r="B10" s="334">
        <v>0</v>
      </c>
      <c r="C10" s="333">
        <v>0</v>
      </c>
    </row>
    <row r="11" spans="1:3" s="50" customFormat="1" x14ac:dyDescent="0.35">
      <c r="A11" s="346" t="s">
        <v>346</v>
      </c>
      <c r="B11" s="51">
        <v>1</v>
      </c>
      <c r="C11" s="333">
        <v>0</v>
      </c>
    </row>
    <row r="12" spans="1:3" s="50" customFormat="1" x14ac:dyDescent="0.35">
      <c r="A12" s="346" t="s">
        <v>410</v>
      </c>
      <c r="B12" s="456">
        <v>0</v>
      </c>
      <c r="C12" s="459">
        <v>0</v>
      </c>
    </row>
    <row r="13" spans="1:3" s="50" customFormat="1" x14ac:dyDescent="0.35">
      <c r="A13" s="347" t="s">
        <v>6</v>
      </c>
      <c r="B13" s="51">
        <f>+SUM(B7:B12)</f>
        <v>-87</v>
      </c>
      <c r="C13" s="19">
        <f>+B13/B29</f>
        <v>2.2894736842105261</v>
      </c>
    </row>
    <row r="14" spans="1:3" s="50" customFormat="1" ht="29" x14ac:dyDescent="0.35">
      <c r="A14" s="173" t="s">
        <v>373</v>
      </c>
      <c r="B14" s="48"/>
      <c r="C14" s="52"/>
    </row>
    <row r="15" spans="1:3" s="50" customFormat="1" x14ac:dyDescent="0.35">
      <c r="A15" s="346" t="s">
        <v>163</v>
      </c>
      <c r="B15" s="51">
        <v>-111</v>
      </c>
      <c r="C15" s="333">
        <v>0</v>
      </c>
    </row>
    <row r="16" spans="1:3" s="50" customFormat="1" x14ac:dyDescent="0.35">
      <c r="A16" s="270" t="s">
        <v>411</v>
      </c>
      <c r="B16" s="51">
        <v>-36</v>
      </c>
      <c r="C16" s="333">
        <v>0</v>
      </c>
    </row>
    <row r="17" spans="1:5" s="50" customFormat="1" x14ac:dyDescent="0.35">
      <c r="A17" s="270" t="s">
        <v>290</v>
      </c>
      <c r="B17" s="51">
        <v>24</v>
      </c>
      <c r="C17" s="333">
        <v>0</v>
      </c>
    </row>
    <row r="18" spans="1:5" s="50" customFormat="1" x14ac:dyDescent="0.35">
      <c r="A18" s="346" t="s">
        <v>291</v>
      </c>
      <c r="B18" s="51">
        <v>62</v>
      </c>
      <c r="C18" s="333">
        <v>0</v>
      </c>
    </row>
    <row r="19" spans="1:5" s="50" customFormat="1" x14ac:dyDescent="0.35">
      <c r="A19" s="346" t="s">
        <v>345</v>
      </c>
      <c r="B19" s="51">
        <v>-7</v>
      </c>
      <c r="C19" s="333">
        <v>0</v>
      </c>
    </row>
    <row r="20" spans="1:5" s="50" customFormat="1" x14ac:dyDescent="0.35">
      <c r="A20" s="346" t="s">
        <v>409</v>
      </c>
      <c r="B20" s="51">
        <v>5</v>
      </c>
      <c r="C20" s="333">
        <v>0</v>
      </c>
    </row>
    <row r="21" spans="1:5" s="50" customFormat="1" x14ac:dyDescent="0.35">
      <c r="A21" s="346" t="s">
        <v>346</v>
      </c>
      <c r="B21" s="51">
        <v>110</v>
      </c>
      <c r="C21" s="333">
        <v>0</v>
      </c>
    </row>
    <row r="22" spans="1:5" s="50" customFormat="1" x14ac:dyDescent="0.35">
      <c r="A22" s="346" t="s">
        <v>410</v>
      </c>
      <c r="B22" s="51">
        <v>-2</v>
      </c>
      <c r="C22" s="333">
        <v>0</v>
      </c>
    </row>
    <row r="23" spans="1:5" s="50" customFormat="1" x14ac:dyDescent="0.35">
      <c r="A23" s="347" t="s">
        <v>6</v>
      </c>
      <c r="B23" s="348">
        <f>+SUM(B15:B22)</f>
        <v>45</v>
      </c>
      <c r="C23" s="349">
        <f>+B23/B29</f>
        <v>-1.1842105263157894</v>
      </c>
    </row>
    <row r="24" spans="1:5" x14ac:dyDescent="0.35">
      <c r="A24" s="173" t="s">
        <v>374</v>
      </c>
      <c r="B24" s="48"/>
      <c r="C24" s="52"/>
    </row>
    <row r="25" spans="1:5" ht="15" customHeight="1" x14ac:dyDescent="0.35">
      <c r="A25" s="270" t="s">
        <v>412</v>
      </c>
      <c r="B25" s="51">
        <v>-95</v>
      </c>
      <c r="C25" s="333">
        <v>0</v>
      </c>
    </row>
    <row r="26" spans="1:5" ht="15" customHeight="1" x14ac:dyDescent="0.35">
      <c r="A26" s="270" t="s">
        <v>413</v>
      </c>
      <c r="B26" s="350">
        <v>52</v>
      </c>
      <c r="C26" s="459">
        <v>0</v>
      </c>
    </row>
    <row r="27" spans="1:5" ht="15" customHeight="1" x14ac:dyDescent="0.35">
      <c r="A27" s="347" t="s">
        <v>6</v>
      </c>
      <c r="B27" s="51">
        <f>+B25+B26</f>
        <v>-43</v>
      </c>
      <c r="C27" s="349">
        <f>+B27/B29</f>
        <v>1.131578947368421</v>
      </c>
    </row>
    <row r="28" spans="1:5" ht="15" customHeight="1" x14ac:dyDescent="0.35">
      <c r="A28" s="173" t="s">
        <v>375</v>
      </c>
      <c r="B28" s="54">
        <v>47</v>
      </c>
      <c r="C28" s="460">
        <f>+B28/B29</f>
        <v>-1.236842105263158</v>
      </c>
    </row>
    <row r="29" spans="1:5" x14ac:dyDescent="0.35">
      <c r="A29" s="341" t="s">
        <v>414</v>
      </c>
      <c r="B29" s="457">
        <f>+B28+B27+B23+B13</f>
        <v>-38</v>
      </c>
      <c r="C29" s="458" t="s">
        <v>0</v>
      </c>
    </row>
    <row r="30" spans="1:5" s="24" customFormat="1" ht="10.5" x14ac:dyDescent="0.25">
      <c r="A30" s="24" t="s">
        <v>17</v>
      </c>
    </row>
    <row r="31" spans="1:5" x14ac:dyDescent="0.35">
      <c r="A31" s="469" t="s">
        <v>428</v>
      </c>
      <c r="B31" s="469"/>
      <c r="C31" s="469"/>
      <c r="D31" s="469"/>
      <c r="E31" s="469"/>
    </row>
    <row r="32" spans="1:5" x14ac:dyDescent="0.35">
      <c r="A32" s="499"/>
      <c r="B32" s="470"/>
      <c r="C32" s="470"/>
    </row>
    <row r="33" spans="1:3" x14ac:dyDescent="0.35">
      <c r="A33" s="499"/>
      <c r="B33" s="470"/>
      <c r="C33" s="470"/>
    </row>
  </sheetData>
  <mergeCells count="5">
    <mergeCell ref="A2:C2"/>
    <mergeCell ref="B4:C4"/>
    <mergeCell ref="A32:C32"/>
    <mergeCell ref="A33:C33"/>
    <mergeCell ref="A31:E31"/>
  </mergeCells>
  <hyperlinks>
    <hyperlink ref="A2:C2" location="Índice!A1" display="Tabela 44 - Decomposição da margem financeira agregada (2016-2017)"/>
  </hyperlinks>
  <pageMargins left="0.70866141732283472" right="0.70866141732283472" top="0.74803149606299213" bottom="0.74803149606299213" header="0.31496062992125984" footer="0.31496062992125984"/>
  <pageSetup paperSize="9" scale="67"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28"/>
  <sheetViews>
    <sheetView showGridLines="0" workbookViewId="0">
      <selection activeCell="A2" sqref="A2:B2"/>
    </sheetView>
  </sheetViews>
  <sheetFormatPr defaultColWidth="9.1796875" defaultRowHeight="14.5" x14ac:dyDescent="0.35"/>
  <cols>
    <col min="1" max="1" width="72" style="33" customWidth="1"/>
    <col min="2" max="2" width="10.7265625" style="33" customWidth="1"/>
    <col min="3" max="16384" width="9.1796875" style="33"/>
  </cols>
  <sheetData>
    <row r="2" spans="1:2" ht="58.5" customHeight="1" x14ac:dyDescent="0.35">
      <c r="A2" s="475" t="s">
        <v>462</v>
      </c>
      <c r="B2" s="475"/>
    </row>
    <row r="4" spans="1:2" x14ac:dyDescent="0.35">
      <c r="A4" s="364"/>
      <c r="B4" s="345">
        <v>2018</v>
      </c>
    </row>
    <row r="5" spans="1:2" x14ac:dyDescent="0.35">
      <c r="A5" s="337"/>
      <c r="B5" s="363" t="s">
        <v>162</v>
      </c>
    </row>
    <row r="6" spans="1:2" ht="16.5" x14ac:dyDescent="0.35">
      <c r="A6" s="353" t="s">
        <v>178</v>
      </c>
      <c r="B6" s="358">
        <v>1600</v>
      </c>
    </row>
    <row r="7" spans="1:2" s="50" customFormat="1" ht="15" customHeight="1" x14ac:dyDescent="0.35">
      <c r="A7" s="49" t="s">
        <v>179</v>
      </c>
      <c r="B7" s="359"/>
    </row>
    <row r="8" spans="1:2" s="50" customFormat="1" x14ac:dyDescent="0.35">
      <c r="A8" s="355" t="s">
        <v>180</v>
      </c>
      <c r="B8" s="359"/>
    </row>
    <row r="9" spans="1:2" s="50" customFormat="1" x14ac:dyDescent="0.35">
      <c r="A9" s="356" t="s">
        <v>181</v>
      </c>
      <c r="B9" s="360">
        <v>7</v>
      </c>
    </row>
    <row r="10" spans="1:2" s="50" customFormat="1" x14ac:dyDescent="0.35">
      <c r="A10" s="356" t="s">
        <v>182</v>
      </c>
      <c r="B10" s="360">
        <v>-451</v>
      </c>
    </row>
    <row r="11" spans="1:2" s="50" customFormat="1" x14ac:dyDescent="0.35">
      <c r="A11" s="356" t="s">
        <v>183</v>
      </c>
      <c r="B11" s="360">
        <v>-11</v>
      </c>
    </row>
    <row r="12" spans="1:2" s="50" customFormat="1" x14ac:dyDescent="0.35">
      <c r="A12" s="356" t="s">
        <v>184</v>
      </c>
      <c r="B12" s="360">
        <v>-4</v>
      </c>
    </row>
    <row r="13" spans="1:2" s="50" customFormat="1" x14ac:dyDescent="0.35">
      <c r="A13" s="356" t="s">
        <v>185</v>
      </c>
      <c r="B13" s="360">
        <v>-677</v>
      </c>
    </row>
    <row r="14" spans="1:2" s="50" customFormat="1" ht="29" x14ac:dyDescent="0.35">
      <c r="A14" s="356" t="s">
        <v>186</v>
      </c>
      <c r="B14" s="360">
        <v>172</v>
      </c>
    </row>
    <row r="15" spans="1:2" s="50" customFormat="1" ht="29" x14ac:dyDescent="0.35">
      <c r="A15" s="356" t="s">
        <v>187</v>
      </c>
      <c r="B15" s="360">
        <v>-36</v>
      </c>
    </row>
    <row r="16" spans="1:2" s="50" customFormat="1" x14ac:dyDescent="0.35">
      <c r="A16" s="356" t="s">
        <v>188</v>
      </c>
      <c r="B16" s="360">
        <v>-1029</v>
      </c>
    </row>
    <row r="17" spans="1:2" s="50" customFormat="1" ht="16.5" x14ac:dyDescent="0.35">
      <c r="A17" s="356" t="s">
        <v>191</v>
      </c>
      <c r="B17" s="360">
        <v>-1487</v>
      </c>
    </row>
    <row r="18" spans="1:2" s="50" customFormat="1" x14ac:dyDescent="0.35">
      <c r="A18" s="357"/>
      <c r="B18" s="359"/>
    </row>
    <row r="19" spans="1:2" x14ac:dyDescent="0.35">
      <c r="A19" s="353" t="s">
        <v>189</v>
      </c>
      <c r="B19" s="361">
        <v>-1916</v>
      </c>
    </row>
    <row r="20" spans="1:2" ht="15" customHeight="1" x14ac:dyDescent="0.35">
      <c r="A20" s="355" t="s">
        <v>190</v>
      </c>
      <c r="B20" s="360">
        <v>-35</v>
      </c>
    </row>
    <row r="21" spans="1:2" ht="16.5" x14ac:dyDescent="0.35">
      <c r="A21" s="353" t="s">
        <v>192</v>
      </c>
      <c r="B21" s="361">
        <v>418</v>
      </c>
    </row>
    <row r="22" spans="1:2" ht="15" customHeight="1" x14ac:dyDescent="0.35">
      <c r="A22" s="355" t="s">
        <v>193</v>
      </c>
      <c r="B22" s="360">
        <v>65</v>
      </c>
    </row>
    <row r="23" spans="1:2" x14ac:dyDescent="0.35">
      <c r="A23" s="354" t="s">
        <v>194</v>
      </c>
      <c r="B23" s="362">
        <v>0.15550239234449761</v>
      </c>
    </row>
    <row r="24" spans="1:2" s="24" customFormat="1" ht="10.5" x14ac:dyDescent="0.25">
      <c r="A24" s="24" t="s">
        <v>17</v>
      </c>
    </row>
    <row r="25" spans="1:2" s="24" customFormat="1" ht="10.5" x14ac:dyDescent="0.25"/>
    <row r="26" spans="1:2" s="24" customFormat="1" ht="10.5" x14ac:dyDescent="0.25">
      <c r="A26" s="469" t="s">
        <v>284</v>
      </c>
      <c r="B26" s="469"/>
    </row>
    <row r="27" spans="1:2" s="24" customFormat="1" ht="26.25" customHeight="1" x14ac:dyDescent="0.25">
      <c r="A27" s="469" t="s">
        <v>242</v>
      </c>
      <c r="B27" s="469"/>
    </row>
    <row r="28" spans="1:2" s="24" customFormat="1" ht="60" customHeight="1" x14ac:dyDescent="0.25">
      <c r="A28" s="469" t="s">
        <v>425</v>
      </c>
      <c r="B28" s="469"/>
    </row>
  </sheetData>
  <mergeCells count="4">
    <mergeCell ref="A2:B2"/>
    <mergeCell ref="A26:B26"/>
    <mergeCell ref="A27:B27"/>
    <mergeCell ref="A28:B28"/>
  </mergeCells>
  <hyperlinks>
    <hyperlink ref="A2:B2" location="Índice!A1" display="Tabela 52 - Aproximação ao montante total de imposto a pagar ao Estado, em sede de IRC, por referência aos exercícios de 2016 e 2017 na base de valores estimados para a matéria coletável, reconstituída a partir do resultado antes de impostos e das variaçõ"/>
  </hyperlinks>
  <pageMargins left="0.70866141732283472" right="0.70866141732283472" top="0.74803149606299213" bottom="0.74803149606299213" header="0.31496062992125984" footer="0.31496062992125984"/>
  <pageSetup paperSize="9"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2"/>
  <sheetViews>
    <sheetView showGridLines="0" workbookViewId="0">
      <selection activeCell="A2" sqref="A2:B2"/>
    </sheetView>
  </sheetViews>
  <sheetFormatPr defaultColWidth="9.1796875" defaultRowHeight="14.5" x14ac:dyDescent="0.35"/>
  <cols>
    <col min="1" max="1" width="72" style="33" customWidth="1"/>
    <col min="2" max="2" width="10.7265625" style="33" customWidth="1"/>
    <col min="3" max="16384" width="9.1796875" style="33"/>
  </cols>
  <sheetData>
    <row r="2" spans="1:5" ht="29.25" customHeight="1" x14ac:dyDescent="0.35">
      <c r="A2" s="475" t="s">
        <v>463</v>
      </c>
      <c r="B2" s="475"/>
    </row>
    <row r="4" spans="1:5" x14ac:dyDescent="0.35">
      <c r="A4" s="364"/>
      <c r="B4" s="345">
        <v>2018</v>
      </c>
    </row>
    <row r="5" spans="1:5" x14ac:dyDescent="0.35">
      <c r="A5" s="337"/>
      <c r="B5" s="363" t="s">
        <v>162</v>
      </c>
    </row>
    <row r="6" spans="1:5" s="50" customFormat="1" ht="29" x14ac:dyDescent="0.35">
      <c r="A6" s="246" t="s">
        <v>195</v>
      </c>
      <c r="B6" s="360">
        <v>18</v>
      </c>
    </row>
    <row r="7" spans="1:5" s="50" customFormat="1" x14ac:dyDescent="0.35">
      <c r="A7" s="246" t="s">
        <v>196</v>
      </c>
      <c r="B7" s="360">
        <v>13</v>
      </c>
    </row>
    <row r="8" spans="1:5" s="50" customFormat="1" ht="16.5" x14ac:dyDescent="0.35">
      <c r="A8" s="346" t="s">
        <v>197</v>
      </c>
      <c r="B8" s="360">
        <v>25</v>
      </c>
    </row>
    <row r="9" spans="1:5" ht="29" x14ac:dyDescent="0.35">
      <c r="A9" s="354" t="s">
        <v>198</v>
      </c>
      <c r="B9" s="366">
        <v>56</v>
      </c>
    </row>
    <row r="10" spans="1:5" s="24" customFormat="1" ht="10.5" x14ac:dyDescent="0.25">
      <c r="A10" s="24" t="s">
        <v>17</v>
      </c>
    </row>
    <row r="11" spans="1:5" s="24" customFormat="1" ht="10.5" x14ac:dyDescent="0.25">
      <c r="A11" s="469" t="s">
        <v>476</v>
      </c>
      <c r="B11" s="469"/>
      <c r="C11" s="469"/>
      <c r="D11" s="469"/>
      <c r="E11" s="469"/>
    </row>
    <row r="12" spans="1:5" s="24" customFormat="1" ht="30.75" customHeight="1" x14ac:dyDescent="0.25">
      <c r="A12" s="469" t="s">
        <v>243</v>
      </c>
      <c r="B12" s="469"/>
    </row>
  </sheetData>
  <mergeCells count="3">
    <mergeCell ref="A2:B2"/>
    <mergeCell ref="A12:B12"/>
    <mergeCell ref="A11:E11"/>
  </mergeCells>
  <hyperlinks>
    <hyperlink ref="A2:B2" location="Índice!A1" display="Tabela 53 - Aproximação ao montante de derramas, tributações autónomas e imposto sobre o rendimento suportado no estrangeiro (2016-2017)"/>
  </hyperlinks>
  <pageMargins left="0.70866141732283472" right="0.70866141732283472" top="0.74803149606299213" bottom="0.74803149606299213" header="0.31496062992125984" footer="0.31496062992125984"/>
  <pageSetup paperSize="9" orientation="portrait"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9"/>
  <sheetViews>
    <sheetView showGridLines="0" workbookViewId="0">
      <selection activeCell="A2" sqref="A2:B2"/>
    </sheetView>
  </sheetViews>
  <sheetFormatPr defaultColWidth="9.1796875" defaultRowHeight="14.5" x14ac:dyDescent="0.35"/>
  <cols>
    <col min="1" max="1" width="72" style="33" customWidth="1"/>
    <col min="2" max="2" width="10.7265625" style="33" customWidth="1"/>
    <col min="3" max="16384" width="9.1796875" style="33"/>
  </cols>
  <sheetData>
    <row r="2" spans="1:2" x14ac:dyDescent="0.35">
      <c r="A2" s="475" t="s">
        <v>464</v>
      </c>
      <c r="B2" s="475"/>
    </row>
    <row r="4" spans="1:2" x14ac:dyDescent="0.35">
      <c r="A4" s="364"/>
      <c r="B4" s="345">
        <v>2018</v>
      </c>
    </row>
    <row r="5" spans="1:2" x14ac:dyDescent="0.35">
      <c r="A5" s="337"/>
      <c r="B5" s="363" t="s">
        <v>162</v>
      </c>
    </row>
    <row r="6" spans="1:2" x14ac:dyDescent="0.35">
      <c r="A6" s="353" t="s">
        <v>426</v>
      </c>
      <c r="B6" s="358"/>
    </row>
    <row r="7" spans="1:2" s="50" customFormat="1" ht="16.5" x14ac:dyDescent="0.35">
      <c r="A7" s="346" t="s">
        <v>203</v>
      </c>
      <c r="B7" s="360">
        <v>246</v>
      </c>
    </row>
    <row r="8" spans="1:2" s="50" customFormat="1" x14ac:dyDescent="0.35">
      <c r="A8" s="246" t="s">
        <v>199</v>
      </c>
      <c r="B8" s="365">
        <v>149</v>
      </c>
    </row>
    <row r="9" spans="1:2" s="50" customFormat="1" x14ac:dyDescent="0.35">
      <c r="A9" s="357" t="s">
        <v>6</v>
      </c>
      <c r="B9" s="360">
        <v>395</v>
      </c>
    </row>
    <row r="10" spans="1:2" s="50" customFormat="1" x14ac:dyDescent="0.35">
      <c r="A10" s="353" t="s">
        <v>427</v>
      </c>
      <c r="B10" s="358"/>
    </row>
    <row r="11" spans="1:2" s="50" customFormat="1" x14ac:dyDescent="0.35">
      <c r="A11" s="246" t="s">
        <v>200</v>
      </c>
      <c r="B11" s="360">
        <v>260</v>
      </c>
    </row>
    <row r="12" spans="1:2" s="50" customFormat="1" x14ac:dyDescent="0.35">
      <c r="A12" s="246" t="s">
        <v>201</v>
      </c>
      <c r="B12" s="360">
        <v>306</v>
      </c>
    </row>
    <row r="13" spans="1:2" s="50" customFormat="1" x14ac:dyDescent="0.35">
      <c r="A13" s="246" t="s">
        <v>202</v>
      </c>
      <c r="B13" s="365">
        <v>98</v>
      </c>
    </row>
    <row r="14" spans="1:2" s="50" customFormat="1" x14ac:dyDescent="0.35">
      <c r="A14" s="357" t="s">
        <v>6</v>
      </c>
      <c r="B14" s="360">
        <v>664</v>
      </c>
    </row>
    <row r="15" spans="1:2" x14ac:dyDescent="0.35">
      <c r="A15" s="354" t="s">
        <v>6</v>
      </c>
      <c r="B15" s="366">
        <v>1059</v>
      </c>
    </row>
    <row r="16" spans="1:2" s="24" customFormat="1" ht="10.5" x14ac:dyDescent="0.25">
      <c r="A16" s="24" t="s">
        <v>17</v>
      </c>
    </row>
    <row r="17" spans="1:5" s="24" customFormat="1" ht="10.5" x14ac:dyDescent="0.25">
      <c r="A17" s="469" t="s">
        <v>476</v>
      </c>
      <c r="B17" s="469"/>
      <c r="C17" s="469"/>
      <c r="D17" s="469"/>
      <c r="E17" s="469"/>
    </row>
    <row r="18" spans="1:5" s="24" customFormat="1" ht="10.5" x14ac:dyDescent="0.25">
      <c r="A18" s="467"/>
      <c r="B18" s="467"/>
      <c r="C18" s="467"/>
      <c r="D18" s="467"/>
      <c r="E18" s="467"/>
    </row>
    <row r="19" spans="1:5" s="24" customFormat="1" ht="10.5" x14ac:dyDescent="0.25">
      <c r="A19" s="469" t="s">
        <v>244</v>
      </c>
      <c r="B19" s="469"/>
    </row>
  </sheetData>
  <mergeCells count="3">
    <mergeCell ref="A2:B2"/>
    <mergeCell ref="A19:B19"/>
    <mergeCell ref="A17:E17"/>
  </mergeCells>
  <hyperlinks>
    <hyperlink ref="A2:B2" location="Índice!A1" display="Tabela 54 - Carga fiscal e parafiscal (2016-2017)"/>
  </hyperlinks>
  <pageMargins left="0.70866141732283472" right="0.70866141732283472" top="0.74803149606299213" bottom="0.74803149606299213" header="0.31496062992125984" footer="0.31496062992125984"/>
  <pageSetup paperSize="9" orientation="portrait"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7"/>
  <sheetViews>
    <sheetView showGridLines="0" workbookViewId="0">
      <selection activeCell="A2" sqref="A2:B2"/>
    </sheetView>
  </sheetViews>
  <sheetFormatPr defaultColWidth="9.1796875" defaultRowHeight="14.5" x14ac:dyDescent="0.35"/>
  <cols>
    <col min="1" max="1" width="60.26953125" style="33" customWidth="1"/>
    <col min="2" max="2" width="10.7265625" style="33" customWidth="1"/>
    <col min="3" max="16384" width="9.1796875" style="33"/>
  </cols>
  <sheetData>
    <row r="2" spans="1:2" x14ac:dyDescent="0.35">
      <c r="A2" s="475" t="s">
        <v>465</v>
      </c>
      <c r="B2" s="475"/>
    </row>
    <row r="4" spans="1:2" x14ac:dyDescent="0.35">
      <c r="A4" s="171"/>
      <c r="B4" s="405">
        <v>2018</v>
      </c>
    </row>
    <row r="5" spans="1:2" x14ac:dyDescent="0.35">
      <c r="A5" s="173" t="s">
        <v>204</v>
      </c>
      <c r="B5" s="427"/>
    </row>
    <row r="6" spans="1:2" s="50" customFormat="1" ht="16.5" x14ac:dyDescent="0.35">
      <c r="A6" s="346" t="s">
        <v>205</v>
      </c>
      <c r="B6" s="428">
        <v>345022</v>
      </c>
    </row>
    <row r="7" spans="1:2" s="50" customFormat="1" x14ac:dyDescent="0.35">
      <c r="A7" s="173" t="s">
        <v>206</v>
      </c>
      <c r="B7" s="429"/>
    </row>
    <row r="8" spans="1:2" s="50" customFormat="1" x14ac:dyDescent="0.35">
      <c r="A8" s="367" t="s">
        <v>207</v>
      </c>
      <c r="B8" s="428">
        <v>25255</v>
      </c>
    </row>
    <row r="9" spans="1:2" s="50" customFormat="1" x14ac:dyDescent="0.35">
      <c r="A9" s="346" t="s">
        <v>208</v>
      </c>
      <c r="B9" s="428">
        <v>26545</v>
      </c>
    </row>
    <row r="10" spans="1:2" s="50" customFormat="1" x14ac:dyDescent="0.35">
      <c r="A10" s="346" t="s">
        <v>209</v>
      </c>
      <c r="B10" s="430">
        <v>2224</v>
      </c>
    </row>
    <row r="11" spans="1:2" s="50" customFormat="1" x14ac:dyDescent="0.35">
      <c r="A11" s="347" t="s">
        <v>210</v>
      </c>
      <c r="B11" s="428">
        <v>28769</v>
      </c>
    </row>
    <row r="12" spans="1:2" s="50" customFormat="1" x14ac:dyDescent="0.35">
      <c r="A12" s="173" t="s">
        <v>211</v>
      </c>
      <c r="B12" s="431"/>
    </row>
    <row r="13" spans="1:2" s="50" customFormat="1" x14ac:dyDescent="0.35">
      <c r="A13" s="368" t="s">
        <v>212</v>
      </c>
      <c r="B13" s="428">
        <v>165838</v>
      </c>
    </row>
    <row r="14" spans="1:2" s="50" customFormat="1" x14ac:dyDescent="0.35">
      <c r="A14" s="368" t="s">
        <v>213</v>
      </c>
      <c r="B14" s="428">
        <v>4569</v>
      </c>
    </row>
    <row r="15" spans="1:2" s="50" customFormat="1" x14ac:dyDescent="0.35">
      <c r="A15" s="346" t="s">
        <v>214</v>
      </c>
      <c r="B15" s="428">
        <v>14976</v>
      </c>
    </row>
    <row r="16" spans="1:2" s="50" customFormat="1" x14ac:dyDescent="0.35">
      <c r="A16" s="270" t="s">
        <v>215</v>
      </c>
      <c r="B16" s="428">
        <v>618</v>
      </c>
    </row>
    <row r="17" spans="1:5" s="50" customFormat="1" x14ac:dyDescent="0.35">
      <c r="A17" s="346" t="s">
        <v>165</v>
      </c>
      <c r="B17" s="430">
        <v>1650</v>
      </c>
    </row>
    <row r="18" spans="1:5" s="50" customFormat="1" x14ac:dyDescent="0.35">
      <c r="A18" s="352" t="s">
        <v>216</v>
      </c>
      <c r="B18" s="428">
        <v>187651</v>
      </c>
    </row>
    <row r="19" spans="1:5" ht="16.5" x14ac:dyDescent="0.35">
      <c r="A19" s="173" t="s">
        <v>217</v>
      </c>
      <c r="B19" s="432"/>
    </row>
    <row r="20" spans="1:5" x14ac:dyDescent="0.35">
      <c r="A20" s="246" t="s">
        <v>257</v>
      </c>
      <c r="B20" s="433">
        <v>0.1345849475888751</v>
      </c>
    </row>
    <row r="21" spans="1:5" x14ac:dyDescent="0.35">
      <c r="A21" s="246" t="s">
        <v>258</v>
      </c>
      <c r="B21" s="433">
        <v>0.14145941135405621</v>
      </c>
    </row>
    <row r="22" spans="1:5" x14ac:dyDescent="0.35">
      <c r="A22" s="380" t="s">
        <v>259</v>
      </c>
      <c r="B22" s="434">
        <v>0.15331120004689558</v>
      </c>
    </row>
    <row r="23" spans="1:5" s="24" customFormat="1" ht="10.5" x14ac:dyDescent="0.25">
      <c r="A23" s="24" t="s">
        <v>17</v>
      </c>
    </row>
    <row r="24" spans="1:5" s="24" customFormat="1" ht="10.5" x14ac:dyDescent="0.25">
      <c r="A24" s="469" t="s">
        <v>477</v>
      </c>
      <c r="B24" s="469"/>
      <c r="C24" s="469"/>
      <c r="D24" s="469"/>
      <c r="E24" s="469"/>
    </row>
    <row r="25" spans="1:5" s="24" customFormat="1" ht="10.5" x14ac:dyDescent="0.25"/>
    <row r="26" spans="1:5" s="24" customFormat="1" ht="10.5" x14ac:dyDescent="0.25">
      <c r="A26" s="500" t="s">
        <v>245</v>
      </c>
      <c r="B26" s="500"/>
    </row>
    <row r="27" spans="1:5" s="24" customFormat="1" ht="10.5" x14ac:dyDescent="0.25">
      <c r="A27" s="500" t="s">
        <v>246</v>
      </c>
      <c r="B27" s="500"/>
    </row>
  </sheetData>
  <mergeCells count="4">
    <mergeCell ref="A27:B27"/>
    <mergeCell ref="A2:B2"/>
    <mergeCell ref="A26:B26"/>
    <mergeCell ref="A24:E24"/>
  </mergeCells>
  <hyperlinks>
    <hyperlink ref="A2:B2" location="Índice!A1" display="Tabela 55 - Adequação dos fundos próprios, a 31 de dezembro (2016-2017)"/>
  </hyperlinks>
  <pageMargins left="0.70866141732283472" right="0.70866141732283472" top="0.74803149606299213" bottom="0.74803149606299213" header="0.31496062992125984" footer="0.31496062992125984"/>
  <pageSetup paperSize="9" orientation="portrait"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showGridLines="0" workbookViewId="0">
      <selection activeCell="A2" sqref="A2:B2"/>
    </sheetView>
  </sheetViews>
  <sheetFormatPr defaultRowHeight="14.5" x14ac:dyDescent="0.35"/>
  <cols>
    <col min="1" max="1" width="73.81640625" customWidth="1"/>
    <col min="2" max="2" width="10.7265625" customWidth="1"/>
  </cols>
  <sheetData>
    <row r="1" spans="1:5" x14ac:dyDescent="0.35">
      <c r="A1" s="33"/>
      <c r="B1" s="33"/>
    </row>
    <row r="2" spans="1:5" x14ac:dyDescent="0.35">
      <c r="A2" s="475" t="s">
        <v>466</v>
      </c>
      <c r="B2" s="475"/>
    </row>
    <row r="3" spans="1:5" x14ac:dyDescent="0.35">
      <c r="A3" s="33"/>
      <c r="B3" s="33"/>
    </row>
    <row r="4" spans="1:5" x14ac:dyDescent="0.35">
      <c r="A4" s="59"/>
      <c r="B4" s="79">
        <v>2018</v>
      </c>
    </row>
    <row r="5" spans="1:5" x14ac:dyDescent="0.35">
      <c r="A5" s="60" t="s">
        <v>264</v>
      </c>
      <c r="B5" s="62"/>
    </row>
    <row r="6" spans="1:5" x14ac:dyDescent="0.35">
      <c r="A6" s="66" t="s">
        <v>23</v>
      </c>
      <c r="B6" s="425">
        <v>3807.174</v>
      </c>
    </row>
    <row r="7" spans="1:5" x14ac:dyDescent="0.35">
      <c r="A7" s="60" t="s">
        <v>233</v>
      </c>
      <c r="B7" s="388"/>
    </row>
    <row r="8" spans="1:5" x14ac:dyDescent="0.35">
      <c r="A8" s="66" t="s">
        <v>23</v>
      </c>
      <c r="B8" s="393">
        <v>7110</v>
      </c>
    </row>
    <row r="9" spans="1:5" x14ac:dyDescent="0.35">
      <c r="A9" s="395" t="s">
        <v>265</v>
      </c>
      <c r="B9" s="388"/>
    </row>
    <row r="10" spans="1:5" x14ac:dyDescent="0.35">
      <c r="A10" s="336" t="s">
        <v>6</v>
      </c>
      <c r="B10" s="426">
        <v>0.53552490435683819</v>
      </c>
    </row>
    <row r="11" spans="1:5" x14ac:dyDescent="0.35">
      <c r="A11" s="24" t="s">
        <v>17</v>
      </c>
      <c r="B11" s="24"/>
    </row>
    <row r="12" spans="1:5" x14ac:dyDescent="0.35">
      <c r="A12" s="469" t="s">
        <v>428</v>
      </c>
      <c r="B12" s="469"/>
      <c r="C12" s="469"/>
      <c r="D12" s="469"/>
      <c r="E12" s="469"/>
    </row>
    <row r="13" spans="1:5" x14ac:dyDescent="0.35">
      <c r="A13" s="24"/>
      <c r="B13" s="24"/>
    </row>
    <row r="14" spans="1:5" x14ac:dyDescent="0.35">
      <c r="A14" s="501"/>
      <c r="B14" s="501"/>
    </row>
    <row r="15" spans="1:5" x14ac:dyDescent="0.35">
      <c r="A15" s="469"/>
      <c r="B15" s="469"/>
    </row>
  </sheetData>
  <mergeCells count="4">
    <mergeCell ref="A2:B2"/>
    <mergeCell ref="A14:B14"/>
    <mergeCell ref="A15:B15"/>
    <mergeCell ref="A12:E12"/>
  </mergeCells>
  <hyperlinks>
    <hyperlink ref="A2:B2" location="Índice!A1" display="Tabela 41 - Composição e evolução da estrutura de capitais próprios, a 31 de dezembro (2014-2017)"/>
  </hyperlinks>
  <pageMargins left="0.70866141732283472" right="0.70866141732283472" top="0.74803149606299213" bottom="0.74803149606299213" header="0.31496062992125984" footer="0.31496062992125984"/>
  <pageSetup paperSize="9" orientation="portrait"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2"/>
  <sheetViews>
    <sheetView showGridLines="0" workbookViewId="0">
      <selection activeCell="A2" sqref="A2:B2"/>
    </sheetView>
  </sheetViews>
  <sheetFormatPr defaultColWidth="9.1796875" defaultRowHeight="14.5" x14ac:dyDescent="0.35"/>
  <cols>
    <col min="1" max="1" width="57" style="33" customWidth="1"/>
    <col min="2" max="2" width="14.1796875" style="33" bestFit="1" customWidth="1"/>
    <col min="3" max="16384" width="9.1796875" style="33"/>
  </cols>
  <sheetData>
    <row r="2" spans="1:3" x14ac:dyDescent="0.35">
      <c r="A2" s="475" t="s">
        <v>467</v>
      </c>
      <c r="B2" s="475"/>
      <c r="C2" s="45"/>
    </row>
    <row r="4" spans="1:3" x14ac:dyDescent="0.35">
      <c r="A4" s="59"/>
      <c r="B4" s="79">
        <v>2018</v>
      </c>
    </row>
    <row r="5" spans="1:3" s="369" customFormat="1" x14ac:dyDescent="0.35">
      <c r="A5" s="502" t="s">
        <v>218</v>
      </c>
      <c r="B5" s="503"/>
    </row>
    <row r="6" spans="1:3" ht="16.5" x14ac:dyDescent="0.35">
      <c r="A6" s="60" t="s">
        <v>220</v>
      </c>
      <c r="B6" s="62"/>
    </row>
    <row r="7" spans="1:3" x14ac:dyDescent="0.35">
      <c r="A7" s="66" t="s">
        <v>6</v>
      </c>
      <c r="B7" s="421">
        <v>46247</v>
      </c>
    </row>
    <row r="8" spans="1:3" x14ac:dyDescent="0.35">
      <c r="A8" s="60" t="s">
        <v>219</v>
      </c>
      <c r="B8" s="371"/>
    </row>
    <row r="9" spans="1:3" x14ac:dyDescent="0.35">
      <c r="A9" s="66" t="s">
        <v>229</v>
      </c>
      <c r="B9" s="421">
        <v>222.21153804571108</v>
      </c>
    </row>
    <row r="10" spans="1:3" ht="16.5" x14ac:dyDescent="0.35">
      <c r="A10" s="60" t="s">
        <v>221</v>
      </c>
      <c r="B10" s="371"/>
    </row>
    <row r="11" spans="1:3" x14ac:dyDescent="0.35">
      <c r="A11" s="66" t="s">
        <v>230</v>
      </c>
      <c r="B11" s="422">
        <v>7079.272725597446</v>
      </c>
    </row>
    <row r="12" spans="1:3" ht="16.5" x14ac:dyDescent="0.35">
      <c r="A12" s="60" t="s">
        <v>283</v>
      </c>
      <c r="B12" s="371"/>
    </row>
    <row r="13" spans="1:3" x14ac:dyDescent="0.35">
      <c r="A13" s="66" t="s">
        <v>230</v>
      </c>
      <c r="B13" s="421">
        <v>48.29883019439098</v>
      </c>
    </row>
    <row r="14" spans="1:3" x14ac:dyDescent="0.35">
      <c r="A14" s="60" t="s">
        <v>222</v>
      </c>
      <c r="B14" s="371"/>
    </row>
    <row r="15" spans="1:3" x14ac:dyDescent="0.35">
      <c r="A15" s="66" t="s">
        <v>230</v>
      </c>
      <c r="B15" s="421">
        <v>153.74484831448527</v>
      </c>
    </row>
    <row r="16" spans="1:3" x14ac:dyDescent="0.35">
      <c r="A16" s="504" t="s">
        <v>223</v>
      </c>
      <c r="B16" s="505"/>
    </row>
    <row r="17" spans="1:5" ht="16.5" x14ac:dyDescent="0.35">
      <c r="A17" s="60" t="s">
        <v>224</v>
      </c>
      <c r="B17" s="62"/>
    </row>
    <row r="18" spans="1:5" x14ac:dyDescent="0.35">
      <c r="A18" s="66" t="s">
        <v>6</v>
      </c>
      <c r="B18" s="421">
        <v>3880</v>
      </c>
    </row>
    <row r="19" spans="1:5" x14ac:dyDescent="0.35">
      <c r="A19" s="60" t="s">
        <v>225</v>
      </c>
      <c r="B19" s="371"/>
    </row>
    <row r="20" spans="1:5" x14ac:dyDescent="0.35">
      <c r="A20" s="66" t="s">
        <v>229</v>
      </c>
      <c r="B20" s="421">
        <v>2648.6126288659793</v>
      </c>
    </row>
    <row r="21" spans="1:5" x14ac:dyDescent="0.35">
      <c r="A21" s="60" t="s">
        <v>226</v>
      </c>
      <c r="B21" s="371"/>
    </row>
    <row r="22" spans="1:5" x14ac:dyDescent="0.35">
      <c r="A22" s="66" t="s">
        <v>231</v>
      </c>
      <c r="B22" s="423">
        <v>11.919329896907216</v>
      </c>
    </row>
    <row r="23" spans="1:5" ht="16.5" x14ac:dyDescent="0.35">
      <c r="A23" s="60" t="s">
        <v>227</v>
      </c>
      <c r="B23" s="371"/>
    </row>
    <row r="24" spans="1:5" x14ac:dyDescent="0.35">
      <c r="A24" s="66" t="s">
        <v>230</v>
      </c>
      <c r="B24" s="421">
        <v>84380.187046573468</v>
      </c>
    </row>
    <row r="25" spans="1:5" x14ac:dyDescent="0.35">
      <c r="A25" s="60" t="s">
        <v>228</v>
      </c>
      <c r="B25" s="371"/>
    </row>
    <row r="26" spans="1:5" x14ac:dyDescent="0.35">
      <c r="A26" s="336" t="s">
        <v>230</v>
      </c>
      <c r="B26" s="424">
        <v>1832.5355670103095</v>
      </c>
    </row>
    <row r="27" spans="1:5" s="24" customFormat="1" ht="10.5" x14ac:dyDescent="0.25">
      <c r="A27" s="24" t="s">
        <v>17</v>
      </c>
    </row>
    <row r="28" spans="1:5" s="24" customFormat="1" ht="10.5" x14ac:dyDescent="0.25">
      <c r="A28" s="469" t="s">
        <v>428</v>
      </c>
      <c r="B28" s="469"/>
      <c r="C28" s="469"/>
      <c r="D28" s="469"/>
      <c r="E28" s="469"/>
    </row>
    <row r="29" spans="1:5" s="24" customFormat="1" ht="10.5" x14ac:dyDescent="0.25">
      <c r="A29" s="467"/>
      <c r="B29" s="467"/>
      <c r="C29" s="467"/>
      <c r="D29" s="467"/>
      <c r="E29" s="467"/>
    </row>
    <row r="30" spans="1:5" s="24" customFormat="1" ht="10.5" x14ac:dyDescent="0.25">
      <c r="A30" s="469" t="s">
        <v>247</v>
      </c>
      <c r="B30" s="469"/>
    </row>
    <row r="31" spans="1:5" s="24" customFormat="1" ht="10.5" x14ac:dyDescent="0.25">
      <c r="A31" s="501" t="s">
        <v>248</v>
      </c>
      <c r="B31" s="501"/>
    </row>
    <row r="32" spans="1:5" s="24" customFormat="1" ht="10.5" x14ac:dyDescent="0.25">
      <c r="A32" s="469" t="s">
        <v>282</v>
      </c>
      <c r="B32" s="469"/>
    </row>
  </sheetData>
  <mergeCells count="7">
    <mergeCell ref="A32:B32"/>
    <mergeCell ref="A2:B2"/>
    <mergeCell ref="A31:B31"/>
    <mergeCell ref="A5:B5"/>
    <mergeCell ref="A16:B16"/>
    <mergeCell ref="A30:B30"/>
    <mergeCell ref="A28:E28"/>
  </mergeCells>
  <hyperlinks>
    <hyperlink ref="A2:B2" location="Índice!A1" display="Tabela 56 - Outros Indicadores de Eficiência, a 31 de dezembro (2014-2017)"/>
  </hyperlinks>
  <pageMargins left="0.70866141732283472" right="0.70866141732283472" top="0.74803149606299213" bottom="0.74803149606299213" header="0.31496062992125984" footer="0.31496062992125984"/>
  <pageSetup paperSize="9" orientation="portrait"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11"/>
  <sheetViews>
    <sheetView showGridLines="0" workbookViewId="0">
      <selection activeCell="A2" sqref="A2:B2"/>
    </sheetView>
  </sheetViews>
  <sheetFormatPr defaultColWidth="9.1796875" defaultRowHeight="14.5" x14ac:dyDescent="0.35"/>
  <cols>
    <col min="1" max="1" width="69.81640625" style="33" customWidth="1"/>
    <col min="2" max="2" width="14.1796875" style="33" bestFit="1" customWidth="1"/>
    <col min="3" max="16384" width="9.1796875" style="33"/>
  </cols>
  <sheetData>
    <row r="2" spans="1:3" x14ac:dyDescent="0.35">
      <c r="A2" s="475" t="s">
        <v>468</v>
      </c>
      <c r="B2" s="475"/>
      <c r="C2" s="45"/>
    </row>
    <row r="4" spans="1:3" x14ac:dyDescent="0.35">
      <c r="A4" s="59"/>
      <c r="B4" s="79">
        <v>2018</v>
      </c>
    </row>
    <row r="5" spans="1:3" x14ac:dyDescent="0.35">
      <c r="A5" s="60" t="s">
        <v>25</v>
      </c>
      <c r="B5" s="62"/>
    </row>
    <row r="6" spans="1:3" x14ac:dyDescent="0.35">
      <c r="A6" s="66" t="s">
        <v>23</v>
      </c>
      <c r="B6" s="421">
        <v>48424.509192079997</v>
      </c>
    </row>
    <row r="7" spans="1:3" x14ac:dyDescent="0.35">
      <c r="A7" s="372" t="s">
        <v>268</v>
      </c>
      <c r="B7" s="326">
        <v>0.155</v>
      </c>
    </row>
    <row r="8" spans="1:3" s="24" customFormat="1" ht="10.5" x14ac:dyDescent="0.25">
      <c r="A8" s="24" t="s">
        <v>17</v>
      </c>
    </row>
    <row r="9" spans="1:3" s="24" customFormat="1" ht="10.5" x14ac:dyDescent="0.25">
      <c r="A9" s="24" t="s">
        <v>478</v>
      </c>
    </row>
    <row r="10" spans="1:3" s="24" customFormat="1" ht="10.5" x14ac:dyDescent="0.25">
      <c r="A10" s="501"/>
      <c r="B10" s="501"/>
    </row>
    <row r="11" spans="1:3" x14ac:dyDescent="0.35">
      <c r="A11" s="499"/>
      <c r="B11" s="470"/>
    </row>
  </sheetData>
  <mergeCells count="3">
    <mergeCell ref="A2:B2"/>
    <mergeCell ref="A10:B10"/>
    <mergeCell ref="A11:B11"/>
  </mergeCells>
  <hyperlinks>
    <hyperlink ref="A2:B2" location="Índice!A1" display="Tabela 57 - Evolução do balanço consolidado relativo à atividade internacional, a 31 de dezembro (2014-2017)"/>
  </hyperlinks>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dimension ref="A2:G33"/>
  <sheetViews>
    <sheetView showGridLines="0" workbookViewId="0">
      <selection activeCell="A3" sqref="A3"/>
    </sheetView>
  </sheetViews>
  <sheetFormatPr defaultColWidth="9.1796875" defaultRowHeight="14.5" x14ac:dyDescent="0.35"/>
  <cols>
    <col min="1" max="1" width="34.1796875" style="33" bestFit="1" customWidth="1"/>
    <col min="2" max="6" width="10.7265625" style="33" customWidth="1"/>
    <col min="7" max="16384" width="9.1796875" style="33"/>
  </cols>
  <sheetData>
    <row r="2" spans="1:7" ht="31.5" customHeight="1" x14ac:dyDescent="0.35">
      <c r="A2" s="475" t="s">
        <v>479</v>
      </c>
      <c r="B2" s="475"/>
      <c r="C2" s="475"/>
      <c r="D2" s="475"/>
      <c r="E2" s="475"/>
      <c r="F2" s="475"/>
      <c r="G2" s="45"/>
    </row>
    <row r="4" spans="1:7" x14ac:dyDescent="0.35">
      <c r="A4" s="59"/>
      <c r="B4" s="78">
        <v>2015</v>
      </c>
      <c r="C4" s="78">
        <v>2016</v>
      </c>
      <c r="D4" s="78">
        <v>2017</v>
      </c>
      <c r="E4" s="78">
        <v>2018</v>
      </c>
      <c r="F4" s="79" t="s">
        <v>12</v>
      </c>
    </row>
    <row r="5" spans="1:7" x14ac:dyDescent="0.35">
      <c r="A5" s="60" t="s">
        <v>10</v>
      </c>
      <c r="B5" s="61"/>
      <c r="C5" s="61"/>
      <c r="D5" s="61"/>
      <c r="E5" s="61"/>
      <c r="F5" s="62"/>
    </row>
    <row r="6" spans="1:7" x14ac:dyDescent="0.35">
      <c r="A6" s="63" t="s">
        <v>11</v>
      </c>
      <c r="B6" s="64"/>
      <c r="C6" s="64"/>
      <c r="D6" s="64"/>
      <c r="E6" s="64"/>
      <c r="F6" s="65"/>
    </row>
    <row r="7" spans="1:7" x14ac:dyDescent="0.35">
      <c r="A7" s="66" t="s">
        <v>158</v>
      </c>
      <c r="B7" s="67">
        <v>302512.79793865996</v>
      </c>
      <c r="C7" s="67">
        <v>283015.01500000001</v>
      </c>
      <c r="D7" s="67">
        <v>288162.57400000002</v>
      </c>
      <c r="E7" s="67">
        <v>286019.65796981001</v>
      </c>
      <c r="F7" s="65" t="s">
        <v>0</v>
      </c>
    </row>
    <row r="8" spans="1:7" x14ac:dyDescent="0.35">
      <c r="A8" s="66" t="s">
        <v>267</v>
      </c>
      <c r="B8" s="64" t="s">
        <v>0</v>
      </c>
      <c r="C8" s="68">
        <v>-6.4452753971134369E-2</v>
      </c>
      <c r="D8" s="68">
        <v>1.8188289409309277E-2</v>
      </c>
      <c r="E8" s="68">
        <v>-7.4364828174737774E-3</v>
      </c>
      <c r="F8" s="69">
        <v>-1.7900315793099624E-2</v>
      </c>
    </row>
    <row r="9" spans="1:7" x14ac:dyDescent="0.35">
      <c r="A9" s="66" t="s">
        <v>269</v>
      </c>
      <c r="B9" s="68">
        <v>0.86499999999999999</v>
      </c>
      <c r="C9" s="68">
        <v>0.85699999999999998</v>
      </c>
      <c r="D9" s="68">
        <v>0.88200000000000001</v>
      </c>
      <c r="E9" s="68">
        <v>0.872</v>
      </c>
      <c r="F9" s="69">
        <v>0.86899999999999999</v>
      </c>
    </row>
    <row r="10" spans="1:7" x14ac:dyDescent="0.35">
      <c r="A10" s="63" t="s">
        <v>12</v>
      </c>
      <c r="B10" s="64"/>
      <c r="C10" s="64"/>
      <c r="D10" s="64"/>
      <c r="E10" s="64"/>
      <c r="F10" s="65"/>
    </row>
    <row r="11" spans="1:7" x14ac:dyDescent="0.35">
      <c r="A11" s="66" t="s">
        <v>158</v>
      </c>
      <c r="B11" s="67">
        <v>31476.845817419999</v>
      </c>
      <c r="C11" s="67">
        <v>30879.481</v>
      </c>
      <c r="D11" s="67">
        <v>22992.864000000001</v>
      </c>
      <c r="E11" s="67">
        <v>24762.57474616</v>
      </c>
      <c r="F11" s="65" t="s">
        <v>0</v>
      </c>
    </row>
    <row r="12" spans="1:7" x14ac:dyDescent="0.35">
      <c r="A12" s="66" t="s">
        <v>267</v>
      </c>
      <c r="B12" s="68" t="s">
        <v>0</v>
      </c>
      <c r="C12" s="68">
        <v>-1.8977912236981642E-2</v>
      </c>
      <c r="D12" s="68">
        <v>-0.2553999207434865</v>
      </c>
      <c r="E12" s="68">
        <v>7.6967825589713268E-2</v>
      </c>
      <c r="F12" s="69">
        <v>-6.5803335796918286E-2</v>
      </c>
    </row>
    <row r="13" spans="1:7" x14ac:dyDescent="0.35">
      <c r="A13" s="66" t="s">
        <v>269</v>
      </c>
      <c r="B13" s="68">
        <v>0.09</v>
      </c>
      <c r="C13" s="68">
        <v>9.4E-2</v>
      </c>
      <c r="D13" s="68">
        <v>7.0000000000000007E-2</v>
      </c>
      <c r="E13" s="68">
        <v>7.5999999999999998E-2</v>
      </c>
      <c r="F13" s="69">
        <v>8.2500000000000004E-2</v>
      </c>
    </row>
    <row r="14" spans="1:7" x14ac:dyDescent="0.35">
      <c r="A14" s="63" t="s">
        <v>13</v>
      </c>
      <c r="B14" s="64"/>
      <c r="C14" s="64"/>
      <c r="D14" s="64"/>
      <c r="E14" s="64"/>
      <c r="F14" s="65"/>
    </row>
    <row r="15" spans="1:7" x14ac:dyDescent="0.35">
      <c r="A15" s="66" t="s">
        <v>158</v>
      </c>
      <c r="B15" s="67">
        <v>15559.913431129999</v>
      </c>
      <c r="C15" s="67">
        <v>16066.422</v>
      </c>
      <c r="D15" s="67">
        <v>15745.262000000001</v>
      </c>
      <c r="E15" s="67">
        <v>17107.318710039999</v>
      </c>
      <c r="F15" s="65" t="s">
        <v>0</v>
      </c>
    </row>
    <row r="16" spans="1:7" x14ac:dyDescent="0.35">
      <c r="A16" s="66" t="s">
        <v>267</v>
      </c>
      <c r="B16" s="68" t="s">
        <v>0</v>
      </c>
      <c r="C16" s="68">
        <v>3.2552145685891487E-2</v>
      </c>
      <c r="D16" s="68">
        <v>-1.9989516022920317E-2</v>
      </c>
      <c r="E16" s="68">
        <v>8.6505814259552949E-2</v>
      </c>
      <c r="F16" s="69">
        <v>3.3022814640841371E-2</v>
      </c>
    </row>
    <row r="17" spans="1:6" x14ac:dyDescent="0.35">
      <c r="A17" s="66" t="s">
        <v>269</v>
      </c>
      <c r="B17" s="68">
        <v>4.4999999999999998E-2</v>
      </c>
      <c r="C17" s="68">
        <v>4.9000000000000002E-2</v>
      </c>
      <c r="D17" s="68">
        <v>4.8000000000000001E-2</v>
      </c>
      <c r="E17" s="68">
        <v>5.1999999999999998E-2</v>
      </c>
      <c r="F17" s="69">
        <v>4.8500000000000001E-2</v>
      </c>
    </row>
    <row r="18" spans="1:6" ht="33" customHeight="1" x14ac:dyDescent="0.35">
      <c r="A18" s="70" t="s">
        <v>9</v>
      </c>
      <c r="B18" s="71"/>
      <c r="C18" s="71"/>
      <c r="D18" s="71"/>
      <c r="E18" s="71"/>
      <c r="F18" s="72"/>
    </row>
    <row r="19" spans="1:6" x14ac:dyDescent="0.35">
      <c r="A19" s="63" t="s">
        <v>3</v>
      </c>
      <c r="B19" s="64"/>
      <c r="C19" s="64"/>
      <c r="D19" s="64"/>
      <c r="E19" s="64"/>
      <c r="F19" s="65"/>
    </row>
    <row r="20" spans="1:6" x14ac:dyDescent="0.35">
      <c r="A20" s="66" t="s">
        <v>158</v>
      </c>
      <c r="B20" s="67">
        <v>275623.324349</v>
      </c>
      <c r="C20" s="67">
        <v>262694.20799999998</v>
      </c>
      <c r="D20" s="67">
        <v>228531.878</v>
      </c>
      <c r="E20" s="67">
        <v>223648.36520880999</v>
      </c>
      <c r="F20" s="65" t="s">
        <v>0</v>
      </c>
    </row>
    <row r="21" spans="1:6" x14ac:dyDescent="0.35">
      <c r="A21" s="66" t="s">
        <v>267</v>
      </c>
      <c r="B21" s="68" t="s">
        <v>0</v>
      </c>
      <c r="C21" s="68">
        <v>-4.6908643815023798E-2</v>
      </c>
      <c r="D21" s="68">
        <v>-0.13004599629391145</v>
      </c>
      <c r="E21" s="68">
        <v>-2.1369066031085682E-2</v>
      </c>
      <c r="F21" s="69">
        <v>-6.6107902046673647E-2</v>
      </c>
    </row>
    <row r="22" spans="1:6" x14ac:dyDescent="0.35">
      <c r="A22" s="66" t="s">
        <v>269</v>
      </c>
      <c r="B22" s="68">
        <v>0.78900000000000003</v>
      </c>
      <c r="C22" s="68">
        <v>0.79600000000000004</v>
      </c>
      <c r="D22" s="68">
        <v>0.69899999999999995</v>
      </c>
      <c r="E22" s="68">
        <v>0.68200000000000005</v>
      </c>
      <c r="F22" s="69">
        <v>0.74149999999999994</v>
      </c>
    </row>
    <row r="23" spans="1:6" x14ac:dyDescent="0.35">
      <c r="A23" s="63" t="s">
        <v>4</v>
      </c>
      <c r="B23" s="64"/>
      <c r="C23" s="64"/>
      <c r="D23" s="64"/>
      <c r="E23" s="64"/>
      <c r="F23" s="65"/>
    </row>
    <row r="24" spans="1:6" x14ac:dyDescent="0.35">
      <c r="A24" s="66" t="s">
        <v>158</v>
      </c>
      <c r="B24" s="67">
        <v>68555.455189</v>
      </c>
      <c r="C24" s="67">
        <v>61953.938999999998</v>
      </c>
      <c r="D24" s="67">
        <v>94400.25</v>
      </c>
      <c r="E24" s="67">
        <v>95411.295924910009</v>
      </c>
      <c r="F24" s="65" t="s">
        <v>0</v>
      </c>
    </row>
    <row r="25" spans="1:6" x14ac:dyDescent="0.35">
      <c r="A25" s="66" t="s">
        <v>267</v>
      </c>
      <c r="B25" s="68" t="s">
        <v>0</v>
      </c>
      <c r="C25" s="68">
        <v>-9.6294542437218689E-2</v>
      </c>
      <c r="D25" s="68">
        <v>0.52371667602926752</v>
      </c>
      <c r="E25" s="68">
        <v>1.0710203891515224E-2</v>
      </c>
      <c r="F25" s="69">
        <v>0.14604411249452134</v>
      </c>
    </row>
    <row r="26" spans="1:6" x14ac:dyDescent="0.35">
      <c r="A26" s="66" t="s">
        <v>269</v>
      </c>
      <c r="B26" s="68">
        <v>0.19600000000000001</v>
      </c>
      <c r="C26" s="68">
        <v>0.188</v>
      </c>
      <c r="D26" s="68">
        <v>0.28899999999999998</v>
      </c>
      <c r="E26" s="68">
        <v>0.29099999999999998</v>
      </c>
      <c r="F26" s="69">
        <v>0.24099999999999999</v>
      </c>
    </row>
    <row r="27" spans="1:6" x14ac:dyDescent="0.35">
      <c r="A27" s="63" t="s">
        <v>5</v>
      </c>
      <c r="B27" s="64"/>
      <c r="C27" s="64"/>
      <c r="D27" s="64"/>
      <c r="E27" s="64"/>
      <c r="F27" s="65"/>
    </row>
    <row r="28" spans="1:6" x14ac:dyDescent="0.35">
      <c r="A28" s="66" t="s">
        <v>158</v>
      </c>
      <c r="B28" s="67">
        <v>5370.7776492100002</v>
      </c>
      <c r="C28" s="67">
        <v>5312.7709999999997</v>
      </c>
      <c r="D28" s="67">
        <v>3968.5720000000001</v>
      </c>
      <c r="E28" s="67">
        <v>8830.8902922899997</v>
      </c>
      <c r="F28" s="73" t="s">
        <v>0</v>
      </c>
    </row>
    <row r="29" spans="1:6" x14ac:dyDescent="0.35">
      <c r="A29" s="66" t="s">
        <v>267</v>
      </c>
      <c r="B29" s="68" t="s">
        <v>0</v>
      </c>
      <c r="C29" s="68">
        <v>-1.080041904518847E-2</v>
      </c>
      <c r="D29" s="68">
        <v>-0.25301278748886402</v>
      </c>
      <c r="E29" s="68">
        <v>1.2252060167460739</v>
      </c>
      <c r="F29" s="69">
        <v>0.3204642700706738</v>
      </c>
    </row>
    <row r="30" spans="1:6" x14ac:dyDescent="0.35">
      <c r="A30" s="66" t="s">
        <v>269</v>
      </c>
      <c r="B30" s="68">
        <v>1.4999999999999999E-2</v>
      </c>
      <c r="C30" s="68">
        <v>1.6E-2</v>
      </c>
      <c r="D30" s="68">
        <v>1.2E-2</v>
      </c>
      <c r="E30" s="68">
        <v>2.7E-2</v>
      </c>
      <c r="F30" s="69">
        <v>1.7499999999999998E-2</v>
      </c>
    </row>
    <row r="31" spans="1:6" x14ac:dyDescent="0.35">
      <c r="A31" s="74" t="s">
        <v>6</v>
      </c>
      <c r="B31" s="75">
        <v>349549.55718721001</v>
      </c>
      <c r="C31" s="75">
        <v>329960.91799999995</v>
      </c>
      <c r="D31" s="75">
        <v>326900.7</v>
      </c>
      <c r="E31" s="75">
        <v>327889.55142600997</v>
      </c>
      <c r="F31" s="76" t="s">
        <v>0</v>
      </c>
    </row>
    <row r="32" spans="1:6" x14ac:dyDescent="0.35">
      <c r="A32" s="24" t="s">
        <v>17</v>
      </c>
    </row>
    <row r="33" spans="1:5" x14ac:dyDescent="0.35">
      <c r="A33" s="469" t="s">
        <v>428</v>
      </c>
      <c r="B33" s="469"/>
      <c r="C33" s="469"/>
      <c r="D33" s="469"/>
      <c r="E33" s="469"/>
    </row>
  </sheetData>
  <mergeCells count="2">
    <mergeCell ref="A2:F2"/>
    <mergeCell ref="A33:E33"/>
  </mergeCells>
  <hyperlinks>
    <hyperlink ref="A2:F2" location="Índice!A1" display="Tabela 4 - Evolução do ativo agregado, por dimensão e origem/forma de representação legal, a 31 de dezembro (2014-2017)"/>
  </hyperlinks>
  <pageMargins left="0.7" right="0.7" top="0.75" bottom="0.75" header="0.3" footer="0.3"/>
  <pageSetup paperSize="9" orientation="portrait"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4"/>
  <sheetViews>
    <sheetView showGridLines="0" workbookViewId="0">
      <selection activeCell="A2" sqref="A2:F2"/>
    </sheetView>
  </sheetViews>
  <sheetFormatPr defaultColWidth="9.1796875" defaultRowHeight="14.5" x14ac:dyDescent="0.35"/>
  <cols>
    <col min="1" max="1" width="47.7265625" style="33" customWidth="1"/>
    <col min="2" max="5" width="14.1796875" style="33" bestFit="1" customWidth="1"/>
    <col min="6" max="6" width="10.7265625" style="33" customWidth="1"/>
    <col min="7" max="16384" width="9.1796875" style="33"/>
  </cols>
  <sheetData>
    <row r="2" spans="1:7" x14ac:dyDescent="0.35">
      <c r="A2" s="468" t="s">
        <v>469</v>
      </c>
      <c r="B2" s="468"/>
      <c r="C2" s="468"/>
      <c r="D2" s="468"/>
      <c r="E2" s="468"/>
      <c r="F2" s="468"/>
      <c r="G2" s="45"/>
    </row>
    <row r="4" spans="1:7" x14ac:dyDescent="0.35">
      <c r="A4" s="59"/>
      <c r="B4" s="78">
        <v>2015</v>
      </c>
      <c r="C4" s="78">
        <v>2016</v>
      </c>
      <c r="D4" s="78">
        <v>2017</v>
      </c>
      <c r="E4" s="78">
        <v>2018</v>
      </c>
      <c r="F4" s="79" t="s">
        <v>12</v>
      </c>
    </row>
    <row r="5" spans="1:7" x14ac:dyDescent="0.35">
      <c r="A5" s="60" t="s">
        <v>232</v>
      </c>
      <c r="B5" s="61"/>
      <c r="C5" s="61"/>
      <c r="D5" s="61"/>
      <c r="E5" s="61"/>
      <c r="F5" s="62"/>
    </row>
    <row r="6" spans="1:7" x14ac:dyDescent="0.35">
      <c r="A6" s="66" t="s">
        <v>23</v>
      </c>
      <c r="B6" s="106">
        <v>1621.4583149999999</v>
      </c>
      <c r="C6" s="106">
        <v>1138.034733</v>
      </c>
      <c r="D6" s="106">
        <v>1144.1025870000001</v>
      </c>
      <c r="E6" s="106">
        <v>1162</v>
      </c>
      <c r="F6" s="373" t="s">
        <v>0</v>
      </c>
    </row>
    <row r="7" spans="1:7" x14ac:dyDescent="0.35">
      <c r="A7" s="66" t="s">
        <v>267</v>
      </c>
      <c r="B7" s="376">
        <v>0</v>
      </c>
      <c r="C7" s="108">
        <v>-0.29799999999999999</v>
      </c>
      <c r="D7" s="108">
        <v>5.0000000000000001E-3</v>
      </c>
      <c r="E7" s="108">
        <v>1.6E-2</v>
      </c>
      <c r="F7" s="305">
        <v>-9.2333333333333323E-2</v>
      </c>
    </row>
    <row r="8" spans="1:7" ht="29" x14ac:dyDescent="0.35">
      <c r="A8" s="355" t="s">
        <v>272</v>
      </c>
      <c r="B8" s="108">
        <v>0.372</v>
      </c>
      <c r="C8" s="108">
        <v>0.26300000000000001</v>
      </c>
      <c r="D8" s="108">
        <v>0.25800000000000001</v>
      </c>
      <c r="E8" s="108">
        <v>0.24399999999999999</v>
      </c>
      <c r="F8" s="305">
        <v>0.28425</v>
      </c>
    </row>
    <row r="9" spans="1:7" x14ac:dyDescent="0.35">
      <c r="A9" s="60" t="s">
        <v>233</v>
      </c>
      <c r="B9" s="370"/>
      <c r="C9" s="370"/>
      <c r="D9" s="370"/>
      <c r="E9" s="370"/>
      <c r="F9" s="374"/>
    </row>
    <row r="10" spans="1:7" x14ac:dyDescent="0.35">
      <c r="A10" s="66" t="s">
        <v>23</v>
      </c>
      <c r="B10" s="106">
        <v>2510.7257789999999</v>
      </c>
      <c r="C10" s="106">
        <v>2098.4847330000002</v>
      </c>
      <c r="D10" s="106">
        <v>1358.200587</v>
      </c>
      <c r="E10" s="106">
        <v>1466</v>
      </c>
      <c r="F10" s="373" t="s">
        <v>0</v>
      </c>
    </row>
    <row r="11" spans="1:7" x14ac:dyDescent="0.35">
      <c r="A11" s="66" t="s">
        <v>267</v>
      </c>
      <c r="B11" s="376">
        <v>0</v>
      </c>
      <c r="C11" s="108">
        <v>-0.16400000000000001</v>
      </c>
      <c r="D11" s="108">
        <v>-0.35299999999999998</v>
      </c>
      <c r="E11" s="108">
        <v>7.9000000000000001E-2</v>
      </c>
      <c r="F11" s="305">
        <v>-0.1095</v>
      </c>
    </row>
    <row r="12" spans="1:7" ht="29" x14ac:dyDescent="0.35">
      <c r="A12" s="355" t="s">
        <v>273</v>
      </c>
      <c r="B12" s="108">
        <v>0.30399999999999999</v>
      </c>
      <c r="C12" s="108">
        <v>0.28799999999999998</v>
      </c>
      <c r="D12" s="108">
        <v>0.17</v>
      </c>
      <c r="E12" s="108">
        <v>0.21299999999999999</v>
      </c>
      <c r="F12" s="305">
        <v>0.24374999999999999</v>
      </c>
    </row>
    <row r="13" spans="1:7" x14ac:dyDescent="0.35">
      <c r="A13" s="60" t="s">
        <v>167</v>
      </c>
      <c r="B13" s="370"/>
      <c r="C13" s="370"/>
      <c r="D13" s="370"/>
      <c r="E13" s="370"/>
      <c r="F13" s="374"/>
    </row>
    <row r="14" spans="1:7" x14ac:dyDescent="0.35">
      <c r="A14" s="66" t="s">
        <v>23</v>
      </c>
      <c r="B14" s="106">
        <v>1319.7607744351203</v>
      </c>
      <c r="C14" s="106">
        <v>881.77253799999994</v>
      </c>
      <c r="D14" s="106">
        <v>772.70427406340991</v>
      </c>
      <c r="E14" s="106">
        <v>757</v>
      </c>
      <c r="F14" s="373" t="s">
        <v>0</v>
      </c>
    </row>
    <row r="15" spans="1:7" x14ac:dyDescent="0.35">
      <c r="A15" s="66" t="s">
        <v>267</v>
      </c>
      <c r="B15" s="376">
        <v>0</v>
      </c>
      <c r="C15" s="108">
        <v>-0.33200000000000002</v>
      </c>
      <c r="D15" s="108">
        <v>-0.124</v>
      </c>
      <c r="E15" s="108">
        <v>-2.1000000000000001E-2</v>
      </c>
      <c r="F15" s="305">
        <v>-0.11925000000000001</v>
      </c>
    </row>
    <row r="16" spans="1:7" ht="29" x14ac:dyDescent="0.35">
      <c r="A16" s="355" t="s">
        <v>274</v>
      </c>
      <c r="B16" s="108">
        <v>0.26600000000000001</v>
      </c>
      <c r="C16" s="108">
        <v>0.215</v>
      </c>
      <c r="D16" s="108">
        <v>0.189</v>
      </c>
      <c r="E16" s="108">
        <v>0.188</v>
      </c>
      <c r="F16" s="305">
        <v>0.21449999999999997</v>
      </c>
    </row>
    <row r="17" spans="1:6" x14ac:dyDescent="0.35">
      <c r="A17" s="60" t="s">
        <v>234</v>
      </c>
      <c r="B17" s="370"/>
      <c r="C17" s="370"/>
      <c r="D17" s="370"/>
      <c r="E17" s="370"/>
      <c r="F17" s="374"/>
    </row>
    <row r="18" spans="1:6" x14ac:dyDescent="0.35">
      <c r="A18" s="66" t="s">
        <v>23</v>
      </c>
      <c r="B18" s="106">
        <v>429.18689200000006</v>
      </c>
      <c r="C18" s="106">
        <v>491.29500000000002</v>
      </c>
      <c r="D18" s="106">
        <v>363.46100000000001</v>
      </c>
      <c r="E18" s="106">
        <v>222</v>
      </c>
      <c r="F18" s="373" t="s">
        <v>0</v>
      </c>
    </row>
    <row r="19" spans="1:6" x14ac:dyDescent="0.35">
      <c r="A19" s="66" t="s">
        <v>267</v>
      </c>
      <c r="B19" s="376">
        <v>0</v>
      </c>
      <c r="C19" s="108">
        <v>0.14499999999999999</v>
      </c>
      <c r="D19" s="108">
        <v>-0.26</v>
      </c>
      <c r="E19" s="108">
        <v>-0.38800000000000001</v>
      </c>
      <c r="F19" s="305">
        <v>-0.12575</v>
      </c>
    </row>
    <row r="20" spans="1:6" ht="30" customHeight="1" x14ac:dyDescent="0.35">
      <c r="A20" s="355" t="s">
        <v>275</v>
      </c>
      <c r="B20" s="108">
        <v>0.121</v>
      </c>
      <c r="C20" s="108">
        <v>7.5999999999999998E-2</v>
      </c>
      <c r="D20" s="108">
        <v>9.1999999999999998E-2</v>
      </c>
      <c r="E20" s="108">
        <v>0.128</v>
      </c>
      <c r="F20" s="305">
        <v>0.10425000000000001</v>
      </c>
    </row>
    <row r="21" spans="1:6" x14ac:dyDescent="0.35">
      <c r="A21" s="70" t="s">
        <v>235</v>
      </c>
      <c r="B21" s="370"/>
      <c r="C21" s="370"/>
      <c r="D21" s="370"/>
      <c r="E21" s="370"/>
      <c r="F21" s="374"/>
    </row>
    <row r="22" spans="1:6" x14ac:dyDescent="0.35">
      <c r="A22" s="66" t="s">
        <v>23</v>
      </c>
      <c r="B22" s="106">
        <v>13.304823000000001</v>
      </c>
      <c r="C22" s="106">
        <v>15.414999999999999</v>
      </c>
      <c r="D22" s="106">
        <v>235.739</v>
      </c>
      <c r="E22" s="106">
        <v>311</v>
      </c>
      <c r="F22" s="373" t="s">
        <v>0</v>
      </c>
    </row>
    <row r="23" spans="1:6" x14ac:dyDescent="0.35">
      <c r="A23" s="66" t="s">
        <v>267</v>
      </c>
      <c r="B23" s="376">
        <v>0</v>
      </c>
      <c r="C23" s="108">
        <v>0.159</v>
      </c>
      <c r="D23" s="108">
        <v>14.292999999999999</v>
      </c>
      <c r="E23" s="108">
        <v>0.317</v>
      </c>
      <c r="F23" s="305">
        <v>3.69225</v>
      </c>
    </row>
    <row r="24" spans="1:6" ht="29" x14ac:dyDescent="0.35">
      <c r="A24" s="355" t="s">
        <v>276</v>
      </c>
      <c r="B24" s="108">
        <v>2.9000000000000001E-2</v>
      </c>
      <c r="C24" s="108">
        <v>8.3000000000000004E-2</v>
      </c>
      <c r="D24" s="108">
        <v>0.68700000000000006</v>
      </c>
      <c r="E24" s="108">
        <v>0.56100000000000005</v>
      </c>
      <c r="F24" s="305">
        <v>0.34</v>
      </c>
    </row>
    <row r="25" spans="1:6" x14ac:dyDescent="0.35">
      <c r="A25" s="70" t="s">
        <v>236</v>
      </c>
      <c r="B25" s="370"/>
      <c r="C25" s="370"/>
      <c r="D25" s="370"/>
      <c r="E25" s="370"/>
      <c r="F25" s="374"/>
    </row>
    <row r="26" spans="1:6" x14ac:dyDescent="0.35">
      <c r="A26" s="66" t="s">
        <v>23</v>
      </c>
      <c r="B26" s="106">
        <v>775.08293556487956</v>
      </c>
      <c r="C26" s="106">
        <v>740.83219500000018</v>
      </c>
      <c r="D26" s="106">
        <v>457.77431293659015</v>
      </c>
      <c r="E26" s="106">
        <v>798</v>
      </c>
      <c r="F26" s="373" t="s">
        <v>0</v>
      </c>
    </row>
    <row r="27" spans="1:6" x14ac:dyDescent="0.35">
      <c r="A27" s="66" t="s">
        <v>267</v>
      </c>
      <c r="B27" s="376">
        <v>0</v>
      </c>
      <c r="C27" s="108">
        <v>-4.3999999999999997E-2</v>
      </c>
      <c r="D27" s="108">
        <v>-0.38200000000000001</v>
      </c>
      <c r="E27" s="108">
        <v>0.74199999999999999</v>
      </c>
      <c r="F27" s="305">
        <v>7.9000000000000001E-2</v>
      </c>
    </row>
    <row r="28" spans="1:6" ht="16.5" x14ac:dyDescent="0.35">
      <c r="A28" s="375" t="s">
        <v>277</v>
      </c>
      <c r="B28" s="324">
        <v>3.5</v>
      </c>
      <c r="C28" s="324">
        <v>-0.23799999999999999</v>
      </c>
      <c r="D28" s="324">
        <v>1.7829999999999999</v>
      </c>
      <c r="E28" s="324">
        <v>0.47599999999999998</v>
      </c>
      <c r="F28" s="326">
        <v>1.38025</v>
      </c>
    </row>
    <row r="29" spans="1:6" s="24" customFormat="1" ht="10.5" x14ac:dyDescent="0.25">
      <c r="A29" s="24" t="s">
        <v>17</v>
      </c>
    </row>
    <row r="30" spans="1:6" s="24" customFormat="1" ht="10.5" x14ac:dyDescent="0.25">
      <c r="A30" s="24" t="s">
        <v>478</v>
      </c>
    </row>
    <row r="31" spans="1:6" s="24" customFormat="1" ht="10.5" x14ac:dyDescent="0.25"/>
    <row r="32" spans="1:6" s="24" customFormat="1" ht="12" x14ac:dyDescent="0.25">
      <c r="A32" s="24" t="s">
        <v>249</v>
      </c>
    </row>
    <row r="33" spans="1:6" ht="45.75" customHeight="1" x14ac:dyDescent="0.35">
      <c r="A33" s="506"/>
      <c r="B33" s="507"/>
      <c r="C33" s="507"/>
      <c r="D33" s="507"/>
      <c r="E33" s="507"/>
      <c r="F33" s="507"/>
    </row>
    <row r="34" spans="1:6" ht="46.5" customHeight="1" x14ac:dyDescent="0.35">
      <c r="A34" s="499"/>
      <c r="B34" s="470"/>
      <c r="C34" s="470"/>
      <c r="D34" s="470"/>
      <c r="E34" s="470"/>
      <c r="F34" s="470"/>
    </row>
  </sheetData>
  <mergeCells count="3">
    <mergeCell ref="A2:F2"/>
    <mergeCell ref="A33:F33"/>
    <mergeCell ref="A34:F34"/>
  </mergeCells>
  <hyperlinks>
    <hyperlink ref="A2:F2" location="Índice!A1" display="Tabela 58 - Evolução da demonstração dos resultados consolidada relativa à atividade internacional (2014-2017)"/>
  </hyperlinks>
  <pageMargins left="0.70866141732283472" right="0.70866141732283472" top="0.74803149606299213" bottom="0.74803149606299213" header="0.31496062992125984" footer="0.31496062992125984"/>
  <pageSetup paperSize="9" scale="75" orientation="portrait"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2" sqref="N22"/>
    </sheetView>
  </sheetViews>
  <sheetFormatPr defaultRowHeight="14.5" x14ac:dyDescent="0.35"/>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dimension ref="A2:F17"/>
  <sheetViews>
    <sheetView showGridLines="0" workbookViewId="0">
      <selection activeCell="A3" sqref="A3"/>
    </sheetView>
  </sheetViews>
  <sheetFormatPr defaultColWidth="9.1796875" defaultRowHeight="14.5" x14ac:dyDescent="0.35"/>
  <cols>
    <col min="1" max="1" width="31" style="33" customWidth="1"/>
    <col min="2" max="6" width="10.7265625" style="33" customWidth="1"/>
    <col min="7" max="16384" width="9.1796875" style="33"/>
  </cols>
  <sheetData>
    <row r="2" spans="1:6" x14ac:dyDescent="0.35">
      <c r="A2" s="475" t="s">
        <v>481</v>
      </c>
      <c r="B2" s="475"/>
      <c r="C2" s="475"/>
      <c r="D2" s="475"/>
      <c r="E2" s="475"/>
      <c r="F2" s="475"/>
    </row>
    <row r="4" spans="1:6" x14ac:dyDescent="0.35">
      <c r="A4" s="98"/>
      <c r="B4" s="463">
        <v>2015</v>
      </c>
      <c r="C4" s="464">
        <v>2016</v>
      </c>
      <c r="D4" s="464">
        <v>2017</v>
      </c>
      <c r="E4" s="464">
        <v>2018</v>
      </c>
      <c r="F4" s="99" t="s">
        <v>12</v>
      </c>
    </row>
    <row r="5" spans="1:6" x14ac:dyDescent="0.35">
      <c r="A5" s="80" t="s">
        <v>480</v>
      </c>
      <c r="B5" s="81"/>
      <c r="C5" s="83"/>
      <c r="D5" s="81"/>
      <c r="E5" s="81"/>
      <c r="F5" s="84"/>
    </row>
    <row r="6" spans="1:6" x14ac:dyDescent="0.35">
      <c r="A6" s="85" t="s">
        <v>6</v>
      </c>
      <c r="B6" s="86">
        <v>48905</v>
      </c>
      <c r="C6" s="86">
        <v>47118</v>
      </c>
      <c r="D6" s="86">
        <v>46224</v>
      </c>
      <c r="E6" s="87">
        <v>46247</v>
      </c>
      <c r="F6" s="88" t="s">
        <v>0</v>
      </c>
    </row>
    <row r="7" spans="1:6" x14ac:dyDescent="0.35">
      <c r="A7" s="85" t="s">
        <v>267</v>
      </c>
      <c r="B7" s="89"/>
      <c r="C7" s="90">
        <v>-3.6999999999999998E-2</v>
      </c>
      <c r="D7" s="90">
        <v>-1.9E-2</v>
      </c>
      <c r="E7" s="90">
        <v>0</v>
      </c>
      <c r="F7" s="91">
        <v>-1.8666666666666665E-2</v>
      </c>
    </row>
    <row r="8" spans="1:6" x14ac:dyDescent="0.35">
      <c r="A8" s="80" t="s">
        <v>32</v>
      </c>
      <c r="B8" s="81"/>
      <c r="C8" s="81"/>
      <c r="D8" s="81"/>
      <c r="E8" s="81"/>
      <c r="F8" s="92"/>
    </row>
    <row r="9" spans="1:6" x14ac:dyDescent="0.35">
      <c r="A9" s="85" t="s">
        <v>6</v>
      </c>
      <c r="B9" s="86">
        <v>47116</v>
      </c>
      <c r="C9" s="86">
        <v>45619</v>
      </c>
      <c r="D9" s="86">
        <v>44965</v>
      </c>
      <c r="E9" s="86">
        <v>45086</v>
      </c>
      <c r="F9" s="93" t="s">
        <v>0</v>
      </c>
    </row>
    <row r="10" spans="1:6" x14ac:dyDescent="0.35">
      <c r="A10" s="85" t="s">
        <v>267</v>
      </c>
      <c r="B10" s="89"/>
      <c r="C10" s="90">
        <v>-3.2000000000000001E-2</v>
      </c>
      <c r="D10" s="90">
        <v>-1.4E-2</v>
      </c>
      <c r="E10" s="90">
        <v>3.0000000000000001E-3</v>
      </c>
      <c r="F10" s="91">
        <v>-1.4333333333333332E-2</v>
      </c>
    </row>
    <row r="11" spans="1:6" x14ac:dyDescent="0.35">
      <c r="A11" s="85" t="s">
        <v>160</v>
      </c>
      <c r="B11" s="89">
        <v>0.96299999999999997</v>
      </c>
      <c r="C11" s="90">
        <v>0.96799999999999997</v>
      </c>
      <c r="D11" s="90">
        <v>0.97299999999999998</v>
      </c>
      <c r="E11" s="90">
        <v>0.97499999999999998</v>
      </c>
      <c r="F11" s="93" t="s">
        <v>0</v>
      </c>
    </row>
    <row r="12" spans="1:6" x14ac:dyDescent="0.35">
      <c r="A12" s="80" t="s">
        <v>33</v>
      </c>
      <c r="B12" s="81"/>
      <c r="C12" s="81"/>
      <c r="D12" s="81"/>
      <c r="E12" s="81"/>
      <c r="F12" s="92"/>
    </row>
    <row r="13" spans="1:6" x14ac:dyDescent="0.35">
      <c r="A13" s="85" t="s">
        <v>6</v>
      </c>
      <c r="B13" s="86">
        <v>1789</v>
      </c>
      <c r="C13" s="86">
        <v>1499</v>
      </c>
      <c r="D13" s="86">
        <v>1259</v>
      </c>
      <c r="E13" s="87">
        <v>1161</v>
      </c>
      <c r="F13" s="93" t="s">
        <v>0</v>
      </c>
    </row>
    <row r="14" spans="1:6" x14ac:dyDescent="0.35">
      <c r="A14" s="85" t="s">
        <v>267</v>
      </c>
      <c r="B14" s="89"/>
      <c r="C14" s="90">
        <v>-0.16200000000000001</v>
      </c>
      <c r="D14" s="90">
        <v>-0.16</v>
      </c>
      <c r="E14" s="90">
        <v>-7.8E-2</v>
      </c>
      <c r="F14" s="91">
        <v>-0.13333333333333333</v>
      </c>
    </row>
    <row r="15" spans="1:6" x14ac:dyDescent="0.35">
      <c r="A15" s="95" t="s">
        <v>160</v>
      </c>
      <c r="B15" s="96">
        <v>3.6999999999999998E-2</v>
      </c>
      <c r="C15" s="97">
        <v>3.2000000000000001E-2</v>
      </c>
      <c r="D15" s="97">
        <v>2.7E-2</v>
      </c>
      <c r="E15" s="97">
        <v>2.5000000000000001E-2</v>
      </c>
      <c r="F15" s="280" t="s">
        <v>0</v>
      </c>
    </row>
    <row r="16" spans="1:6" x14ac:dyDescent="0.35">
      <c r="A16" s="24" t="s">
        <v>17</v>
      </c>
    </row>
    <row r="17" spans="1:5" x14ac:dyDescent="0.35">
      <c r="A17" s="469" t="s">
        <v>470</v>
      </c>
      <c r="B17" s="469"/>
      <c r="C17" s="469"/>
      <c r="D17" s="469"/>
      <c r="E17" s="469"/>
    </row>
  </sheetData>
  <mergeCells count="2">
    <mergeCell ref="A2:F2"/>
    <mergeCell ref="A17:E17"/>
  </mergeCells>
  <hyperlinks>
    <hyperlink ref="A2:F2" location="Índice!A1" display="Tabela 5 - Evolução do número de empregados, a 31 de dezembro (2014-2017)"/>
  </hyperlinks>
  <pageMargins left="0.70866141732283472" right="0.70866141732283472" top="0.74803149606299213" bottom="0.74803149606299213"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pageSetUpPr fitToPage="1"/>
  </sheetPr>
  <dimension ref="A2:F18"/>
  <sheetViews>
    <sheetView showGridLines="0" workbookViewId="0">
      <selection activeCell="A17" sqref="A17"/>
    </sheetView>
  </sheetViews>
  <sheetFormatPr defaultColWidth="9.1796875" defaultRowHeight="14.5" x14ac:dyDescent="0.35"/>
  <cols>
    <col min="1" max="1" width="43.7265625" style="33" customWidth="1"/>
    <col min="2" max="6" width="10.7265625" style="33" customWidth="1"/>
    <col min="7" max="16384" width="9.1796875" style="33"/>
  </cols>
  <sheetData>
    <row r="2" spans="1:6" ht="31.5" customHeight="1" x14ac:dyDescent="0.35">
      <c r="A2" s="475" t="s">
        <v>429</v>
      </c>
      <c r="B2" s="475"/>
      <c r="C2" s="475"/>
      <c r="D2" s="475"/>
      <c r="E2" s="475"/>
      <c r="F2" s="475"/>
    </row>
    <row r="4" spans="1:6" x14ac:dyDescent="0.35">
      <c r="A4" s="100"/>
      <c r="B4" s="101">
        <v>2015</v>
      </c>
      <c r="C4" s="102">
        <v>2016</v>
      </c>
      <c r="D4" s="102">
        <v>2017</v>
      </c>
      <c r="E4" s="103">
        <v>2018</v>
      </c>
      <c r="F4" s="104" t="s">
        <v>12</v>
      </c>
    </row>
    <row r="5" spans="1:6" x14ac:dyDescent="0.35">
      <c r="A5" s="80" t="s">
        <v>34</v>
      </c>
      <c r="B5" s="81"/>
      <c r="C5" s="83"/>
      <c r="D5" s="81"/>
      <c r="E5" s="81"/>
      <c r="F5" s="84"/>
    </row>
    <row r="6" spans="1:6" x14ac:dyDescent="0.35">
      <c r="A6" s="105" t="s">
        <v>6</v>
      </c>
      <c r="B6" s="106">
        <v>37222</v>
      </c>
      <c r="C6" s="106">
        <v>35297</v>
      </c>
      <c r="D6" s="106">
        <v>34502</v>
      </c>
      <c r="E6" s="106">
        <v>33392</v>
      </c>
      <c r="F6" s="107" t="s">
        <v>0</v>
      </c>
    </row>
    <row r="7" spans="1:6" x14ac:dyDescent="0.35">
      <c r="A7" s="105" t="s">
        <v>267</v>
      </c>
      <c r="B7" s="108" t="s">
        <v>0</v>
      </c>
      <c r="C7" s="108">
        <v>-5.171672666702487E-2</v>
      </c>
      <c r="D7" s="108">
        <v>-2.2523160608550308E-2</v>
      </c>
      <c r="E7" s="108">
        <v>-3.2172047997217512E-2</v>
      </c>
      <c r="F7" s="109">
        <v>-3.5470645090930897E-2</v>
      </c>
    </row>
    <row r="8" spans="1:6" ht="31.5" customHeight="1" x14ac:dyDescent="0.35">
      <c r="A8" s="118" t="s">
        <v>482</v>
      </c>
      <c r="B8" s="108" t="s">
        <v>0</v>
      </c>
      <c r="C8" s="108">
        <v>-4.1000000000000002E-2</v>
      </c>
      <c r="D8" s="108">
        <v>-1.7000000000000001E-2</v>
      </c>
      <c r="E8" s="108">
        <v>-2.5000000000000001E-2</v>
      </c>
      <c r="F8" s="109">
        <v>-2.7666666666666669E-2</v>
      </c>
    </row>
    <row r="9" spans="1:6" x14ac:dyDescent="0.35">
      <c r="A9" s="80" t="s">
        <v>35</v>
      </c>
      <c r="B9" s="110"/>
      <c r="C9" s="111"/>
      <c r="D9" s="110"/>
      <c r="E9" s="110"/>
      <c r="F9" s="112"/>
    </row>
    <row r="10" spans="1:6" x14ac:dyDescent="0.35">
      <c r="A10" s="105" t="s">
        <v>6</v>
      </c>
      <c r="B10" s="106">
        <v>7126</v>
      </c>
      <c r="C10" s="113">
        <v>6753</v>
      </c>
      <c r="D10" s="106">
        <v>5837</v>
      </c>
      <c r="E10" s="106">
        <v>5859</v>
      </c>
      <c r="F10" s="107" t="s">
        <v>0</v>
      </c>
    </row>
    <row r="11" spans="1:6" x14ac:dyDescent="0.35">
      <c r="A11" s="105" t="s">
        <v>267</v>
      </c>
      <c r="B11" s="108" t="s">
        <v>0</v>
      </c>
      <c r="C11" s="108">
        <v>-5.2343530732528731E-2</v>
      </c>
      <c r="D11" s="108">
        <v>-0.13564341774026356</v>
      </c>
      <c r="E11" s="108">
        <v>3.7690594483468232E-3</v>
      </c>
      <c r="F11" s="109">
        <v>-6.140596300814849E-2</v>
      </c>
    </row>
    <row r="12" spans="1:6" ht="29" x14ac:dyDescent="0.35">
      <c r="A12" s="118" t="s">
        <v>482</v>
      </c>
      <c r="B12" s="108" t="s">
        <v>0</v>
      </c>
      <c r="C12" s="108">
        <v>-8.0000000000000002E-3</v>
      </c>
      <c r="D12" s="108">
        <v>-0.02</v>
      </c>
      <c r="E12" s="108">
        <v>1E-3</v>
      </c>
      <c r="F12" s="109">
        <v>-8.9999999999999993E-3</v>
      </c>
    </row>
    <row r="13" spans="1:6" x14ac:dyDescent="0.35">
      <c r="A13" s="80" t="s">
        <v>36</v>
      </c>
      <c r="B13" s="110"/>
      <c r="C13" s="111"/>
      <c r="D13" s="110"/>
      <c r="E13" s="110"/>
      <c r="F13" s="112"/>
    </row>
    <row r="14" spans="1:6" x14ac:dyDescent="0.35">
      <c r="A14" s="105" t="s">
        <v>6</v>
      </c>
      <c r="B14" s="106">
        <v>2768</v>
      </c>
      <c r="C14" s="113">
        <v>3569</v>
      </c>
      <c r="D14" s="106">
        <v>4626</v>
      </c>
      <c r="E14" s="106">
        <v>5835</v>
      </c>
      <c r="F14" s="107" t="s">
        <v>0</v>
      </c>
    </row>
    <row r="15" spans="1:6" x14ac:dyDescent="0.35">
      <c r="A15" s="105" t="s">
        <v>267</v>
      </c>
      <c r="B15" s="114" t="s">
        <v>0</v>
      </c>
      <c r="C15" s="108">
        <v>0.28937861271676302</v>
      </c>
      <c r="D15" s="108">
        <v>0.29616138974502659</v>
      </c>
      <c r="E15" s="108">
        <v>0.26134889753566792</v>
      </c>
      <c r="F15" s="109">
        <v>0.28229629999915251</v>
      </c>
    </row>
    <row r="16" spans="1:6" ht="29" x14ac:dyDescent="0.35">
      <c r="A16" s="119" t="s">
        <v>482</v>
      </c>
      <c r="B16" s="115" t="s">
        <v>0</v>
      </c>
      <c r="C16" s="116">
        <v>1.7000000000000001E-2</v>
      </c>
      <c r="D16" s="117">
        <v>2.3E-2</v>
      </c>
      <c r="E16" s="117">
        <v>2.7E-2</v>
      </c>
      <c r="F16" s="273">
        <v>2.2333333333333334E-2</v>
      </c>
    </row>
    <row r="17" spans="1:5" x14ac:dyDescent="0.35">
      <c r="A17" s="24" t="s">
        <v>17</v>
      </c>
    </row>
    <row r="18" spans="1:5" x14ac:dyDescent="0.35">
      <c r="A18" s="469" t="s">
        <v>470</v>
      </c>
      <c r="B18" s="469"/>
      <c r="C18" s="469"/>
      <c r="D18" s="469"/>
      <c r="E18" s="469"/>
    </row>
  </sheetData>
  <mergeCells count="2">
    <mergeCell ref="A2:F2"/>
    <mergeCell ref="A18:E18"/>
  </mergeCells>
  <hyperlinks>
    <hyperlink ref="A2:F2" location="Índice!A1" display="Tabela 6 - Evolução do número de empregados afetos à atividade doméstica, por dimensão, a 31 de dezembro (2014-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pageSetUpPr fitToPage="1"/>
  </sheetPr>
  <dimension ref="A2:F18"/>
  <sheetViews>
    <sheetView showGridLines="0" workbookViewId="0">
      <selection activeCell="A17" sqref="A17"/>
    </sheetView>
  </sheetViews>
  <sheetFormatPr defaultColWidth="9.1796875" defaultRowHeight="14.5" x14ac:dyDescent="0.35"/>
  <cols>
    <col min="1" max="1" width="40.1796875" style="33" bestFit="1" customWidth="1"/>
    <col min="2" max="6" width="10.7265625" style="33" customWidth="1"/>
    <col min="7" max="16384" width="9.1796875" style="33"/>
  </cols>
  <sheetData>
    <row r="2" spans="1:6" ht="31.5" customHeight="1" x14ac:dyDescent="0.35">
      <c r="A2" s="475" t="s">
        <v>430</v>
      </c>
      <c r="B2" s="475"/>
      <c r="C2" s="475"/>
      <c r="D2" s="475"/>
      <c r="E2" s="475"/>
      <c r="F2" s="475"/>
    </row>
    <row r="4" spans="1:6" x14ac:dyDescent="0.35">
      <c r="A4" s="100"/>
      <c r="B4" s="101">
        <v>2015</v>
      </c>
      <c r="C4" s="102">
        <v>2016</v>
      </c>
      <c r="D4" s="102">
        <v>2017</v>
      </c>
      <c r="E4" s="103">
        <v>2018</v>
      </c>
      <c r="F4" s="104" t="s">
        <v>12</v>
      </c>
    </row>
    <row r="5" spans="1:6" x14ac:dyDescent="0.35">
      <c r="A5" s="80" t="s">
        <v>3</v>
      </c>
      <c r="B5" s="81"/>
      <c r="C5" s="83"/>
      <c r="D5" s="81"/>
      <c r="E5" s="81"/>
      <c r="F5" s="84"/>
    </row>
    <row r="6" spans="1:6" x14ac:dyDescent="0.35">
      <c r="A6" s="105" t="s">
        <v>6</v>
      </c>
      <c r="B6" s="106">
        <v>37314</v>
      </c>
      <c r="C6" s="106">
        <v>35690</v>
      </c>
      <c r="D6" s="106">
        <v>29364</v>
      </c>
      <c r="E6" s="106">
        <v>28502</v>
      </c>
      <c r="F6" s="107" t="s">
        <v>0</v>
      </c>
    </row>
    <row r="7" spans="1:6" x14ac:dyDescent="0.35">
      <c r="A7" s="105" t="s">
        <v>267</v>
      </c>
      <c r="B7" s="108" t="s">
        <v>0</v>
      </c>
      <c r="C7" s="108">
        <v>-4.3522538457415494E-2</v>
      </c>
      <c r="D7" s="108">
        <v>-0.17724852899971977</v>
      </c>
      <c r="E7" s="108">
        <v>-2.9355673613949085E-2</v>
      </c>
      <c r="F7" s="109">
        <v>-8.337558035702812E-2</v>
      </c>
    </row>
    <row r="8" spans="1:6" ht="31.5" customHeight="1" x14ac:dyDescent="0.35">
      <c r="A8" s="118" t="s">
        <v>482</v>
      </c>
      <c r="B8" s="108" t="s">
        <v>0</v>
      </c>
      <c r="C8" s="108">
        <v>-2.7E-2</v>
      </c>
      <c r="D8" s="108">
        <v>-1.6E-2</v>
      </c>
      <c r="E8" s="108">
        <v>-1.9E-2</v>
      </c>
      <c r="F8" s="109">
        <v>-2.0666666666666667E-2</v>
      </c>
    </row>
    <row r="9" spans="1:6" x14ac:dyDescent="0.35">
      <c r="A9" s="80" t="s">
        <v>4</v>
      </c>
      <c r="B9" s="110"/>
      <c r="C9" s="111"/>
      <c r="D9" s="110"/>
      <c r="E9" s="110"/>
      <c r="F9" s="112"/>
    </row>
    <row r="10" spans="1:6" x14ac:dyDescent="0.35">
      <c r="A10" s="105" t="s">
        <v>6</v>
      </c>
      <c r="B10" s="106">
        <v>8185</v>
      </c>
      <c r="C10" s="113">
        <v>7606</v>
      </c>
      <c r="D10" s="106">
        <v>12165</v>
      </c>
      <c r="E10" s="106">
        <v>11626</v>
      </c>
      <c r="F10" s="107" t="s">
        <v>0</v>
      </c>
    </row>
    <row r="11" spans="1:6" x14ac:dyDescent="0.35">
      <c r="A11" s="105" t="s">
        <v>267</v>
      </c>
      <c r="B11" s="108" t="s">
        <v>0</v>
      </c>
      <c r="C11" s="108">
        <v>-7.0739156994502173E-2</v>
      </c>
      <c r="D11" s="108">
        <v>0.59939521430449649</v>
      </c>
      <c r="E11" s="108">
        <v>-4.430743937525683E-2</v>
      </c>
      <c r="F11" s="109">
        <v>0.16144953931157915</v>
      </c>
    </row>
    <row r="12" spans="1:6" ht="29" x14ac:dyDescent="0.35">
      <c r="A12" s="118" t="s">
        <v>482</v>
      </c>
      <c r="B12" s="108" t="s">
        <v>0</v>
      </c>
      <c r="C12" s="108">
        <v>-0.02</v>
      </c>
      <c r="D12" s="108">
        <v>-2.1999999999999999E-2</v>
      </c>
      <c r="E12" s="108">
        <v>-3.0000000000000001E-3</v>
      </c>
      <c r="F12" s="109">
        <v>-1.4999999999999999E-2</v>
      </c>
    </row>
    <row r="13" spans="1:6" x14ac:dyDescent="0.35">
      <c r="A13" s="80" t="s">
        <v>5</v>
      </c>
      <c r="B13" s="110"/>
      <c r="C13" s="111"/>
      <c r="D13" s="110"/>
      <c r="E13" s="110"/>
      <c r="F13" s="112"/>
    </row>
    <row r="14" spans="1:6" x14ac:dyDescent="0.35">
      <c r="A14" s="105" t="s">
        <v>6</v>
      </c>
      <c r="B14" s="106">
        <v>1617</v>
      </c>
      <c r="C14" s="113">
        <v>2323</v>
      </c>
      <c r="D14" s="106">
        <v>3436</v>
      </c>
      <c r="E14" s="106">
        <v>4958</v>
      </c>
      <c r="F14" s="107" t="s">
        <v>0</v>
      </c>
    </row>
    <row r="15" spans="1:6" x14ac:dyDescent="0.35">
      <c r="A15" s="105" t="s">
        <v>267</v>
      </c>
      <c r="B15" s="114" t="s">
        <v>0</v>
      </c>
      <c r="C15" s="108">
        <v>0.43661100803957953</v>
      </c>
      <c r="D15" s="108">
        <v>0.47912182522600077</v>
      </c>
      <c r="E15" s="108">
        <v>0.44295692665890574</v>
      </c>
      <c r="F15" s="109">
        <v>0.45289658664149535</v>
      </c>
    </row>
    <row r="16" spans="1:6" ht="29" x14ac:dyDescent="0.35">
      <c r="A16" s="119" t="s">
        <v>482</v>
      </c>
      <c r="B16" s="115" t="s">
        <v>0</v>
      </c>
      <c r="C16" s="116">
        <v>1.4999999999999999E-2</v>
      </c>
      <c r="D16" s="117">
        <v>2.4E-2</v>
      </c>
      <c r="E16" s="117">
        <v>2.5000000000000001E-2</v>
      </c>
      <c r="F16" s="273">
        <v>2.1333333333333333E-2</v>
      </c>
    </row>
    <row r="17" spans="1:5" x14ac:dyDescent="0.35">
      <c r="A17" s="24" t="s">
        <v>17</v>
      </c>
    </row>
    <row r="18" spans="1:5" x14ac:dyDescent="0.35">
      <c r="A18" s="469" t="s">
        <v>470</v>
      </c>
      <c r="B18" s="469"/>
      <c r="C18" s="469"/>
      <c r="D18" s="469"/>
      <c r="E18" s="469"/>
    </row>
  </sheetData>
  <mergeCells count="2">
    <mergeCell ref="A2:F2"/>
    <mergeCell ref="A18:E18"/>
  </mergeCells>
  <hyperlinks>
    <hyperlink ref="A2:F2" location="Índice!A1" display="Tabela 7 - Evolução do número de empregados afetos à atividade doméstica, por origem / forma de representação legal, a 31 de dezembro (2014-2017)"/>
  </hyperlinks>
  <pageMargins left="0.70866141732283472" right="0.70866141732283472" top="0.74803149606299213" bottom="0.74803149606299213" header="0.31496062992125984" footer="0.31496062992125984"/>
  <pageSetup paperSize="9" scale="93"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36"/>
  <sheetViews>
    <sheetView showGridLines="0" workbookViewId="0">
      <selection activeCell="A3" sqref="A3"/>
    </sheetView>
  </sheetViews>
  <sheetFormatPr defaultColWidth="9.1796875" defaultRowHeight="14.5" x14ac:dyDescent="0.35"/>
  <cols>
    <col min="1" max="1" width="31" style="33" customWidth="1"/>
    <col min="2" max="5" width="10.7265625" style="33" customWidth="1"/>
    <col min="6" max="16384" width="9.1796875" style="33"/>
  </cols>
  <sheetData>
    <row r="2" spans="1:15" x14ac:dyDescent="0.35">
      <c r="A2" s="475" t="s">
        <v>484</v>
      </c>
      <c r="B2" s="475"/>
      <c r="C2" s="475"/>
      <c r="D2" s="475"/>
      <c r="E2" s="475"/>
      <c r="F2" s="475"/>
      <c r="G2" s="475"/>
      <c r="H2" s="475"/>
      <c r="I2" s="475"/>
      <c r="J2" s="475"/>
      <c r="K2" s="475"/>
      <c r="L2" s="475"/>
      <c r="M2" s="475"/>
      <c r="N2" s="475"/>
      <c r="O2" s="475"/>
    </row>
    <row r="4" spans="1:15" x14ac:dyDescent="0.35">
      <c r="A4" s="191"/>
      <c r="B4" s="476" t="s">
        <v>6</v>
      </c>
      <c r="C4" s="477"/>
      <c r="D4" s="476" t="s">
        <v>11</v>
      </c>
      <c r="E4" s="477"/>
      <c r="F4" s="476" t="s">
        <v>12</v>
      </c>
      <c r="G4" s="477"/>
      <c r="H4" s="476" t="s">
        <v>13</v>
      </c>
      <c r="I4" s="477"/>
      <c r="J4" s="476" t="s">
        <v>3</v>
      </c>
      <c r="K4" s="477"/>
      <c r="L4" s="476" t="s">
        <v>4</v>
      </c>
      <c r="M4" s="477"/>
      <c r="N4" s="478" t="s">
        <v>5</v>
      </c>
      <c r="O4" s="479"/>
    </row>
    <row r="5" spans="1:15" x14ac:dyDescent="0.35">
      <c r="A5" s="192" t="s">
        <v>483</v>
      </c>
      <c r="B5" s="193"/>
      <c r="C5" s="194"/>
      <c r="D5" s="193"/>
      <c r="E5" s="195"/>
      <c r="F5" s="193"/>
      <c r="G5" s="195"/>
      <c r="H5" s="193"/>
      <c r="I5" s="194"/>
      <c r="J5" s="193"/>
      <c r="K5" s="195"/>
      <c r="L5" s="193"/>
      <c r="M5" s="195"/>
      <c r="N5" s="193"/>
      <c r="O5" s="196"/>
    </row>
    <row r="6" spans="1:15" x14ac:dyDescent="0.35">
      <c r="A6" s="197" t="s">
        <v>6</v>
      </c>
      <c r="B6" s="198">
        <v>45086</v>
      </c>
      <c r="C6" s="199"/>
      <c r="D6" s="198">
        <v>33392</v>
      </c>
      <c r="E6" s="199"/>
      <c r="F6" s="198">
        <v>5859</v>
      </c>
      <c r="G6" s="199"/>
      <c r="H6" s="198">
        <v>5835</v>
      </c>
      <c r="I6" s="199"/>
      <c r="J6" s="198">
        <v>28502</v>
      </c>
      <c r="K6" s="199"/>
      <c r="L6" s="198">
        <v>11626</v>
      </c>
      <c r="M6" s="199"/>
      <c r="N6" s="198">
        <v>4958</v>
      </c>
      <c r="O6" s="200"/>
    </row>
    <row r="7" spans="1:15" x14ac:dyDescent="0.35">
      <c r="A7" s="192" t="s">
        <v>74</v>
      </c>
      <c r="B7" s="193"/>
      <c r="C7" s="195"/>
      <c r="D7" s="193"/>
      <c r="E7" s="195"/>
      <c r="F7" s="193"/>
      <c r="G7" s="195"/>
      <c r="H7" s="193"/>
      <c r="I7" s="195"/>
      <c r="J7" s="193"/>
      <c r="K7" s="195"/>
      <c r="L7" s="193"/>
      <c r="M7" s="195"/>
      <c r="N7" s="193"/>
      <c r="O7" s="196"/>
    </row>
    <row r="8" spans="1:15" x14ac:dyDescent="0.35">
      <c r="A8" s="197" t="s">
        <v>50</v>
      </c>
      <c r="B8" s="198">
        <v>22685</v>
      </c>
      <c r="C8" s="199">
        <v>0.50314953644146743</v>
      </c>
      <c r="D8" s="198">
        <v>16630</v>
      </c>
      <c r="E8" s="199">
        <v>0.49802347867752755</v>
      </c>
      <c r="F8" s="198">
        <v>3104</v>
      </c>
      <c r="G8" s="199">
        <v>0.52978323946065886</v>
      </c>
      <c r="H8" s="198">
        <v>2951</v>
      </c>
      <c r="I8" s="199">
        <v>0.50574121679520134</v>
      </c>
      <c r="J8" s="198">
        <v>14390</v>
      </c>
      <c r="K8" s="199">
        <v>0.50487685074731603</v>
      </c>
      <c r="L8" s="198">
        <v>5899</v>
      </c>
      <c r="M8" s="199">
        <v>0.50739721314295549</v>
      </c>
      <c r="N8" s="198">
        <v>2396</v>
      </c>
      <c r="O8" s="200">
        <v>0.48325937878176684</v>
      </c>
    </row>
    <row r="9" spans="1:15" x14ac:dyDescent="0.35">
      <c r="A9" s="197" t="s">
        <v>51</v>
      </c>
      <c r="B9" s="198">
        <v>22401</v>
      </c>
      <c r="C9" s="199">
        <v>0.49685046355853257</v>
      </c>
      <c r="D9" s="198">
        <v>16762</v>
      </c>
      <c r="E9" s="199">
        <v>0.5019765213224725</v>
      </c>
      <c r="F9" s="198">
        <v>2755</v>
      </c>
      <c r="G9" s="199">
        <v>0.47021676053934119</v>
      </c>
      <c r="H9" s="198">
        <v>2884</v>
      </c>
      <c r="I9" s="199">
        <v>0.4942587832047986</v>
      </c>
      <c r="J9" s="198">
        <v>14112</v>
      </c>
      <c r="K9" s="199">
        <v>0.49512314925268402</v>
      </c>
      <c r="L9" s="198">
        <v>5727</v>
      </c>
      <c r="M9" s="199">
        <v>0.49260278685704456</v>
      </c>
      <c r="N9" s="198">
        <v>2562</v>
      </c>
      <c r="O9" s="200">
        <v>0.51674062121823316</v>
      </c>
    </row>
    <row r="10" spans="1:15" x14ac:dyDescent="0.35">
      <c r="A10" s="192" t="s">
        <v>75</v>
      </c>
      <c r="B10" s="201"/>
      <c r="C10" s="202"/>
      <c r="D10" s="201"/>
      <c r="E10" s="202"/>
      <c r="F10" s="201"/>
      <c r="G10" s="202"/>
      <c r="H10" s="201"/>
      <c r="I10" s="202"/>
      <c r="J10" s="201"/>
      <c r="K10" s="202"/>
      <c r="L10" s="201"/>
      <c r="M10" s="202"/>
      <c r="N10" s="201"/>
      <c r="O10" s="203"/>
    </row>
    <row r="11" spans="1:15" x14ac:dyDescent="0.35">
      <c r="A11" s="197" t="s">
        <v>54</v>
      </c>
      <c r="B11" s="198">
        <v>3076</v>
      </c>
      <c r="C11" s="199">
        <v>6.9225169675730822E-2</v>
      </c>
      <c r="D11" s="198">
        <v>746</v>
      </c>
      <c r="E11" s="199">
        <v>2.2340680402491615E-2</v>
      </c>
      <c r="F11" s="198">
        <v>307</v>
      </c>
      <c r="G11" s="199">
        <v>5.2398020139955627E-2</v>
      </c>
      <c r="H11" s="198">
        <v>2023</v>
      </c>
      <c r="I11" s="199">
        <v>0.34670094258783207</v>
      </c>
      <c r="J11" s="198">
        <v>951</v>
      </c>
      <c r="K11" s="199">
        <v>3.3366079573363273E-2</v>
      </c>
      <c r="L11" s="198">
        <v>290</v>
      </c>
      <c r="M11" s="199">
        <v>2.4944090830896267E-2</v>
      </c>
      <c r="N11" s="198">
        <v>1835</v>
      </c>
      <c r="O11" s="200">
        <v>0.37010891488503428</v>
      </c>
    </row>
    <row r="12" spans="1:15" x14ac:dyDescent="0.35">
      <c r="A12" s="197" t="s">
        <v>55</v>
      </c>
      <c r="B12" s="198">
        <v>19860</v>
      </c>
      <c r="C12" s="199">
        <v>0.44049150512354168</v>
      </c>
      <c r="D12" s="198">
        <v>14550</v>
      </c>
      <c r="E12" s="199">
        <v>0.43573310972688067</v>
      </c>
      <c r="F12" s="198">
        <v>2278</v>
      </c>
      <c r="G12" s="199">
        <v>0.38880355009387269</v>
      </c>
      <c r="H12" s="198">
        <v>3032</v>
      </c>
      <c r="I12" s="199">
        <v>0.51862296486718085</v>
      </c>
      <c r="J12" s="198">
        <v>11658</v>
      </c>
      <c r="K12" s="199">
        <v>0.40902392814539329</v>
      </c>
      <c r="L12" s="198">
        <v>5673</v>
      </c>
      <c r="M12" s="199">
        <v>0.48795802511611902</v>
      </c>
      <c r="N12" s="198">
        <v>2529</v>
      </c>
      <c r="O12" s="200">
        <v>0.51008471157724888</v>
      </c>
    </row>
    <row r="13" spans="1:15" x14ac:dyDescent="0.35">
      <c r="A13" s="197" t="s">
        <v>56</v>
      </c>
      <c r="B13" s="198">
        <v>22150</v>
      </c>
      <c r="C13" s="199">
        <v>0.49128332520072748</v>
      </c>
      <c r="D13" s="198">
        <v>18096</v>
      </c>
      <c r="E13" s="199">
        <v>0.54192620987062767</v>
      </c>
      <c r="F13" s="198">
        <v>3274</v>
      </c>
      <c r="G13" s="199">
        <v>0.55879842976617167</v>
      </c>
      <c r="H13" s="198">
        <v>780</v>
      </c>
      <c r="I13" s="199">
        <v>0.13367609254498714</v>
      </c>
      <c r="J13" s="198">
        <v>15893</v>
      </c>
      <c r="K13" s="199">
        <v>0.55760999228124342</v>
      </c>
      <c r="L13" s="198">
        <v>5663</v>
      </c>
      <c r="M13" s="199">
        <v>0.48709788405298471</v>
      </c>
      <c r="N13" s="198">
        <v>594</v>
      </c>
      <c r="O13" s="200">
        <v>0.11980637353771682</v>
      </c>
    </row>
    <row r="14" spans="1:15" x14ac:dyDescent="0.35">
      <c r="A14" s="192" t="s">
        <v>76</v>
      </c>
      <c r="B14" s="201"/>
      <c r="C14" s="202"/>
      <c r="D14" s="201"/>
      <c r="E14" s="202"/>
      <c r="F14" s="201"/>
      <c r="G14" s="202"/>
      <c r="H14" s="201"/>
      <c r="I14" s="202"/>
      <c r="J14" s="201"/>
      <c r="K14" s="202"/>
      <c r="L14" s="201"/>
      <c r="M14" s="202"/>
      <c r="N14" s="201"/>
      <c r="O14" s="203"/>
    </row>
    <row r="15" spans="1:15" x14ac:dyDescent="0.35">
      <c r="A15" s="197" t="s">
        <v>58</v>
      </c>
      <c r="B15" s="198">
        <v>2638</v>
      </c>
      <c r="C15" s="199">
        <v>5.851040234219048E-2</v>
      </c>
      <c r="D15" s="198">
        <v>597</v>
      </c>
      <c r="E15" s="199">
        <v>1.7878533780546237E-2</v>
      </c>
      <c r="F15" s="198">
        <v>183</v>
      </c>
      <c r="G15" s="199">
        <v>3.1233998975934461E-2</v>
      </c>
      <c r="H15" s="198">
        <v>1858</v>
      </c>
      <c r="I15" s="199">
        <v>0.31842330762639248</v>
      </c>
      <c r="J15" s="198">
        <v>548</v>
      </c>
      <c r="K15" s="199">
        <v>1.9226720931864432E-2</v>
      </c>
      <c r="L15" s="198">
        <v>388</v>
      </c>
      <c r="M15" s="199">
        <v>3.3373473249612935E-2</v>
      </c>
      <c r="N15" s="198">
        <v>1702</v>
      </c>
      <c r="O15" s="200">
        <v>0.34328358208955223</v>
      </c>
    </row>
    <row r="16" spans="1:15" x14ac:dyDescent="0.35">
      <c r="A16" s="197" t="s">
        <v>59</v>
      </c>
      <c r="B16" s="198">
        <v>4076</v>
      </c>
      <c r="C16" s="199">
        <v>9.0405003770571798E-2</v>
      </c>
      <c r="D16" s="198">
        <v>868</v>
      </c>
      <c r="E16" s="199">
        <v>2.5994250119789172E-2</v>
      </c>
      <c r="F16" s="198">
        <v>635</v>
      </c>
      <c r="G16" s="199">
        <v>0.10838026967059225</v>
      </c>
      <c r="H16" s="198">
        <v>2573</v>
      </c>
      <c r="I16" s="199">
        <v>0.44195972579263065</v>
      </c>
      <c r="J16" s="198">
        <v>1512</v>
      </c>
      <c r="K16" s="199">
        <v>5.3048908848501858E-2</v>
      </c>
      <c r="L16" s="198">
        <v>345</v>
      </c>
      <c r="M16" s="199">
        <v>2.9674866678135216E-2</v>
      </c>
      <c r="N16" s="198">
        <v>2219</v>
      </c>
      <c r="O16" s="200">
        <v>0.44855949979830578</v>
      </c>
    </row>
    <row r="17" spans="1:15" x14ac:dyDescent="0.35">
      <c r="A17" s="204" t="s">
        <v>60</v>
      </c>
      <c r="B17" s="198">
        <v>4473</v>
      </c>
      <c r="C17" s="199">
        <v>9.9210397906223657E-2</v>
      </c>
      <c r="D17" s="198">
        <v>3469</v>
      </c>
      <c r="E17" s="199">
        <v>0.10388715860086248</v>
      </c>
      <c r="F17" s="198">
        <v>500</v>
      </c>
      <c r="G17" s="199">
        <v>8.5338795016214372E-2</v>
      </c>
      <c r="H17" s="198">
        <v>504</v>
      </c>
      <c r="I17" s="199">
        <v>8.637532133676093E-2</v>
      </c>
      <c r="J17" s="198">
        <v>2832</v>
      </c>
      <c r="K17" s="199">
        <v>9.9361448319416179E-2</v>
      </c>
      <c r="L17" s="198">
        <v>1228</v>
      </c>
      <c r="M17" s="199">
        <v>0.10562532255289868</v>
      </c>
      <c r="N17" s="198">
        <v>413</v>
      </c>
      <c r="O17" s="200">
        <v>8.3299717628075837E-2</v>
      </c>
    </row>
    <row r="18" spans="1:15" x14ac:dyDescent="0.35">
      <c r="A18" s="204" t="s">
        <v>61</v>
      </c>
      <c r="B18" s="198">
        <v>7445</v>
      </c>
      <c r="C18" s="199">
        <v>0.16512886483609102</v>
      </c>
      <c r="D18" s="198">
        <v>6362</v>
      </c>
      <c r="E18" s="199">
        <v>0.19052467656923813</v>
      </c>
      <c r="F18" s="198">
        <v>791</v>
      </c>
      <c r="G18" s="199">
        <v>0.13500597371565112</v>
      </c>
      <c r="H18" s="198">
        <v>292</v>
      </c>
      <c r="I18" s="199">
        <v>5.0042844901456725E-2</v>
      </c>
      <c r="J18" s="198">
        <v>4094</v>
      </c>
      <c r="K18" s="199">
        <v>0.14363904287418428</v>
      </c>
      <c r="L18" s="198">
        <v>3126</v>
      </c>
      <c r="M18" s="199">
        <v>0.26888009633579907</v>
      </c>
      <c r="N18" s="198">
        <v>225</v>
      </c>
      <c r="O18" s="200">
        <v>4.5381202097620005E-2</v>
      </c>
    </row>
    <row r="19" spans="1:15" x14ac:dyDescent="0.35">
      <c r="A19" s="204" t="s">
        <v>62</v>
      </c>
      <c r="B19" s="198">
        <v>26454</v>
      </c>
      <c r="C19" s="199">
        <v>0.586745331144923</v>
      </c>
      <c r="D19" s="198">
        <v>22096</v>
      </c>
      <c r="E19" s="199">
        <v>0.66071538092956394</v>
      </c>
      <c r="F19" s="198">
        <v>3750</v>
      </c>
      <c r="G19" s="199">
        <v>0.64104096262160781</v>
      </c>
      <c r="H19" s="198">
        <v>608</v>
      </c>
      <c r="I19" s="199">
        <v>0.10419880034275922</v>
      </c>
      <c r="J19" s="198">
        <v>19516</v>
      </c>
      <c r="K19" s="199">
        <v>0.68472387902603327</v>
      </c>
      <c r="L19" s="198">
        <v>6539</v>
      </c>
      <c r="M19" s="199">
        <v>0.56244624118355413</v>
      </c>
      <c r="N19" s="198">
        <v>399</v>
      </c>
      <c r="O19" s="200">
        <v>8.0475998386446146E-2</v>
      </c>
    </row>
    <row r="20" spans="1:15" x14ac:dyDescent="0.35">
      <c r="A20" s="192" t="s">
        <v>77</v>
      </c>
      <c r="B20" s="201"/>
      <c r="C20" s="202"/>
      <c r="D20" s="201"/>
      <c r="E20" s="202"/>
      <c r="F20" s="201"/>
      <c r="G20" s="202"/>
      <c r="H20" s="201"/>
      <c r="I20" s="202"/>
      <c r="J20" s="201"/>
      <c r="K20" s="202"/>
      <c r="L20" s="201"/>
      <c r="M20" s="202"/>
      <c r="N20" s="201"/>
      <c r="O20" s="203"/>
    </row>
    <row r="21" spans="1:15" x14ac:dyDescent="0.35">
      <c r="A21" s="204" t="s">
        <v>64</v>
      </c>
      <c r="B21" s="198">
        <v>44191</v>
      </c>
      <c r="C21" s="205">
        <v>0.9801490484851173</v>
      </c>
      <c r="D21" s="198">
        <v>32987</v>
      </c>
      <c r="E21" s="205">
        <v>0.98787134643028274</v>
      </c>
      <c r="F21" s="206">
        <v>5583</v>
      </c>
      <c r="G21" s="205">
        <v>0.9528929851510497</v>
      </c>
      <c r="H21" s="198">
        <v>5621</v>
      </c>
      <c r="I21" s="205">
        <v>0.96332476435304204</v>
      </c>
      <c r="J21" s="198">
        <v>27801</v>
      </c>
      <c r="K21" s="205">
        <v>0.97540523472037055</v>
      </c>
      <c r="L21" s="198">
        <v>11479</v>
      </c>
      <c r="M21" s="205">
        <v>0.98735592637192504</v>
      </c>
      <c r="N21" s="206">
        <v>4911</v>
      </c>
      <c r="O21" s="207">
        <v>0.990520371117386</v>
      </c>
    </row>
    <row r="22" spans="1:15" x14ac:dyDescent="0.35">
      <c r="A22" s="204" t="s">
        <v>65</v>
      </c>
      <c r="B22" s="198">
        <v>895</v>
      </c>
      <c r="C22" s="205">
        <v>1.985095151488267E-2</v>
      </c>
      <c r="D22" s="198">
        <v>405</v>
      </c>
      <c r="E22" s="205">
        <v>1.2128653569717297E-2</v>
      </c>
      <c r="F22" s="206">
        <v>276</v>
      </c>
      <c r="G22" s="205">
        <v>4.7107014848950336E-2</v>
      </c>
      <c r="H22" s="198">
        <v>214</v>
      </c>
      <c r="I22" s="205">
        <v>3.6675235646958015E-2</v>
      </c>
      <c r="J22" s="198">
        <v>701</v>
      </c>
      <c r="K22" s="205">
        <v>2.4594765279629501E-2</v>
      </c>
      <c r="L22" s="198">
        <v>147</v>
      </c>
      <c r="M22" s="205">
        <v>1.2644073628075004E-2</v>
      </c>
      <c r="N22" s="206">
        <v>47</v>
      </c>
      <c r="O22" s="207">
        <v>9.479628882613958E-3</v>
      </c>
    </row>
    <row r="23" spans="1:15" x14ac:dyDescent="0.35">
      <c r="A23" s="192" t="s">
        <v>78</v>
      </c>
      <c r="B23" s="201"/>
      <c r="C23" s="202"/>
      <c r="D23" s="201"/>
      <c r="E23" s="202"/>
      <c r="F23" s="201"/>
      <c r="G23" s="202"/>
      <c r="H23" s="201"/>
      <c r="I23" s="202"/>
      <c r="J23" s="201"/>
      <c r="K23" s="202"/>
      <c r="L23" s="201"/>
      <c r="M23" s="202"/>
      <c r="N23" s="201"/>
      <c r="O23" s="203"/>
    </row>
    <row r="24" spans="1:15" x14ac:dyDescent="0.35">
      <c r="A24" s="204" t="s">
        <v>67</v>
      </c>
      <c r="B24" s="198">
        <v>1874</v>
      </c>
      <c r="C24" s="199">
        <v>4.156500909373198E-2</v>
      </c>
      <c r="D24" s="198">
        <v>1484</v>
      </c>
      <c r="E24" s="199">
        <v>4.4441782462865356E-2</v>
      </c>
      <c r="F24" s="198">
        <v>336</v>
      </c>
      <c r="G24" s="199">
        <v>5.7347670250896057E-2</v>
      </c>
      <c r="H24" s="198">
        <v>54</v>
      </c>
      <c r="I24" s="199">
        <v>9.2544987146529565E-3</v>
      </c>
      <c r="J24" s="198">
        <v>1418</v>
      </c>
      <c r="K24" s="199">
        <v>4.9750894674057959E-2</v>
      </c>
      <c r="L24" s="198">
        <v>444</v>
      </c>
      <c r="M24" s="199">
        <v>3.819026320316532E-2</v>
      </c>
      <c r="N24" s="198">
        <v>12</v>
      </c>
      <c r="O24" s="200">
        <v>2.4203307785397336E-3</v>
      </c>
    </row>
    <row r="25" spans="1:15" x14ac:dyDescent="0.35">
      <c r="A25" s="197" t="s">
        <v>68</v>
      </c>
      <c r="B25" s="198">
        <v>15071</v>
      </c>
      <c r="C25" s="199">
        <v>0.33427227964334827</v>
      </c>
      <c r="D25" s="198">
        <v>11497</v>
      </c>
      <c r="E25" s="199">
        <v>0.34430402491614759</v>
      </c>
      <c r="F25" s="198">
        <v>2597</v>
      </c>
      <c r="G25" s="199">
        <v>0.44324970131421743</v>
      </c>
      <c r="H25" s="198">
        <v>977</v>
      </c>
      <c r="I25" s="199">
        <v>0.16743787489288775</v>
      </c>
      <c r="J25" s="198">
        <v>10229</v>
      </c>
      <c r="K25" s="199">
        <v>0.35888709564241106</v>
      </c>
      <c r="L25" s="198">
        <v>3995</v>
      </c>
      <c r="M25" s="199">
        <v>0.34362635472217445</v>
      </c>
      <c r="N25" s="198">
        <v>847</v>
      </c>
      <c r="O25" s="200">
        <v>0.1708350141185962</v>
      </c>
    </row>
    <row r="26" spans="1:15" x14ac:dyDescent="0.35">
      <c r="A26" s="197" t="s">
        <v>69</v>
      </c>
      <c r="B26" s="198">
        <v>28141</v>
      </c>
      <c r="C26" s="199">
        <v>0.62416271126291978</v>
      </c>
      <c r="D26" s="198">
        <v>20411</v>
      </c>
      <c r="E26" s="199">
        <v>0.61225419262098701</v>
      </c>
      <c r="F26" s="198">
        <v>2926</v>
      </c>
      <c r="G26" s="199">
        <v>0.50040262843488648</v>
      </c>
      <c r="H26" s="198">
        <v>4804</v>
      </c>
      <c r="I26" s="199">
        <v>0.82430762639245925</v>
      </c>
      <c r="J26" s="198">
        <v>16855</v>
      </c>
      <c r="K26" s="199">
        <v>0.59136200968353103</v>
      </c>
      <c r="L26" s="198">
        <v>7187</v>
      </c>
      <c r="M26" s="199">
        <v>0.61818338207466028</v>
      </c>
      <c r="N26" s="198">
        <v>4099</v>
      </c>
      <c r="O26" s="200">
        <v>0.8267446551028641</v>
      </c>
    </row>
    <row r="27" spans="1:15" x14ac:dyDescent="0.35">
      <c r="A27" s="192" t="s">
        <v>79</v>
      </c>
      <c r="B27" s="201"/>
      <c r="C27" s="202"/>
      <c r="D27" s="201"/>
      <c r="E27" s="202"/>
      <c r="F27" s="201"/>
      <c r="G27" s="202"/>
      <c r="H27" s="201"/>
      <c r="I27" s="202"/>
      <c r="J27" s="201"/>
      <c r="K27" s="202"/>
      <c r="L27" s="201"/>
      <c r="M27" s="202"/>
      <c r="N27" s="201"/>
      <c r="O27" s="203"/>
    </row>
    <row r="28" spans="1:15" x14ac:dyDescent="0.35">
      <c r="A28" s="204" t="s">
        <v>37</v>
      </c>
      <c r="B28" s="198">
        <v>11734</v>
      </c>
      <c r="C28" s="205">
        <v>0.26025817326886397</v>
      </c>
      <c r="D28" s="198">
        <v>9269</v>
      </c>
      <c r="E28" s="205">
        <v>0.27758145663632006</v>
      </c>
      <c r="F28" s="206">
        <v>1474</v>
      </c>
      <c r="G28" s="205">
        <v>0.25157876770779997</v>
      </c>
      <c r="H28" s="198">
        <v>991</v>
      </c>
      <c r="I28" s="205">
        <v>0.16983718937446443</v>
      </c>
      <c r="J28" s="198">
        <v>8114</v>
      </c>
      <c r="K28" s="205">
        <v>0.28468177671742334</v>
      </c>
      <c r="L28" s="198">
        <v>2882</v>
      </c>
      <c r="M28" s="205">
        <v>0.24789265439532082</v>
      </c>
      <c r="N28" s="206">
        <v>738</v>
      </c>
      <c r="O28" s="207">
        <v>0.14885034288019364</v>
      </c>
    </row>
    <row r="29" spans="1:15" x14ac:dyDescent="0.35">
      <c r="A29" s="204" t="s">
        <v>38</v>
      </c>
      <c r="B29" s="198">
        <v>23060</v>
      </c>
      <c r="C29" s="205">
        <v>0.5124669742270328</v>
      </c>
      <c r="D29" s="198">
        <v>16910</v>
      </c>
      <c r="E29" s="205">
        <v>0.5064087206516531</v>
      </c>
      <c r="F29" s="206">
        <v>1739</v>
      </c>
      <c r="G29" s="205">
        <v>0.29680832906639359</v>
      </c>
      <c r="H29" s="198">
        <v>4411</v>
      </c>
      <c r="I29" s="205">
        <v>0.75595544130248504</v>
      </c>
      <c r="J29" s="198">
        <v>11382</v>
      </c>
      <c r="K29" s="205">
        <v>0.39934039716511122</v>
      </c>
      <c r="L29" s="198">
        <v>7823</v>
      </c>
      <c r="M29" s="205">
        <v>0.67188835369000521</v>
      </c>
      <c r="N29" s="206">
        <v>3855</v>
      </c>
      <c r="O29" s="207">
        <v>0.77653126260588945</v>
      </c>
    </row>
    <row r="30" spans="1:15" x14ac:dyDescent="0.35">
      <c r="A30" s="204" t="s">
        <v>39</v>
      </c>
      <c r="B30" s="198">
        <v>9957</v>
      </c>
      <c r="C30" s="205">
        <v>0.22084460808233156</v>
      </c>
      <c r="D30" s="198">
        <v>7043</v>
      </c>
      <c r="E30" s="205">
        <v>0.21091878294202204</v>
      </c>
      <c r="F30" s="206">
        <v>2501</v>
      </c>
      <c r="G30" s="205">
        <v>0.42586465267110429</v>
      </c>
      <c r="H30" s="198">
        <v>413</v>
      </c>
      <c r="I30" s="205">
        <v>7.077977720651242E-2</v>
      </c>
      <c r="J30" s="198">
        <v>8714</v>
      </c>
      <c r="K30" s="205">
        <v>0.30573293102238441</v>
      </c>
      <c r="L30" s="198">
        <v>878</v>
      </c>
      <c r="M30" s="205">
        <v>7.5520385343196286E-2</v>
      </c>
      <c r="N30" s="206">
        <v>365</v>
      </c>
      <c r="O30" s="207">
        <v>7.3618394513916899E-2</v>
      </c>
    </row>
    <row r="31" spans="1:15" x14ac:dyDescent="0.35">
      <c r="A31" s="204" t="s">
        <v>40</v>
      </c>
      <c r="B31" s="198">
        <v>335</v>
      </c>
      <c r="C31" s="205">
        <v>7.4302444217717251E-3</v>
      </c>
      <c r="D31" s="198">
        <v>170</v>
      </c>
      <c r="E31" s="205">
        <v>5.0910397700047912E-3</v>
      </c>
      <c r="F31" s="206">
        <v>145</v>
      </c>
      <c r="G31" s="205">
        <v>2.4748250554702169E-2</v>
      </c>
      <c r="H31" s="198">
        <v>20</v>
      </c>
      <c r="I31" s="205">
        <v>3.4275921165381321E-3</v>
      </c>
      <c r="J31" s="198">
        <v>292</v>
      </c>
      <c r="K31" s="205">
        <v>1.0244895095081048E-2</v>
      </c>
      <c r="L31" s="198">
        <v>43</v>
      </c>
      <c r="M31" s="205">
        <v>3.6986065714777225E-3</v>
      </c>
      <c r="N31" s="206">
        <v>0</v>
      </c>
      <c r="O31" s="207">
        <v>0</v>
      </c>
    </row>
    <row r="32" spans="1:15" x14ac:dyDescent="0.35">
      <c r="A32" s="192" t="s">
        <v>237</v>
      </c>
      <c r="B32" s="201"/>
      <c r="C32" s="202"/>
      <c r="D32" s="201"/>
      <c r="E32" s="202"/>
      <c r="F32" s="201"/>
      <c r="G32" s="202"/>
      <c r="H32" s="201"/>
      <c r="I32" s="202"/>
      <c r="J32" s="201"/>
      <c r="K32" s="202"/>
      <c r="L32" s="201"/>
      <c r="M32" s="202"/>
      <c r="N32" s="201"/>
      <c r="O32" s="203"/>
    </row>
    <row r="33" spans="1:15" x14ac:dyDescent="0.35">
      <c r="A33" s="204" t="s">
        <v>72</v>
      </c>
      <c r="B33" s="198">
        <v>26462</v>
      </c>
      <c r="C33" s="199">
        <v>0.58692276981768177</v>
      </c>
      <c r="D33" s="198">
        <v>21867</v>
      </c>
      <c r="E33" s="199">
        <v>0.65485745088643987</v>
      </c>
      <c r="F33" s="198">
        <v>3881</v>
      </c>
      <c r="G33" s="199">
        <v>0.66239972691585591</v>
      </c>
      <c r="H33" s="198">
        <v>714</v>
      </c>
      <c r="I33" s="199">
        <v>0.12236503856041131</v>
      </c>
      <c r="J33" s="198">
        <v>18780</v>
      </c>
      <c r="K33" s="199">
        <v>0.65890112974528103</v>
      </c>
      <c r="L33" s="198">
        <v>7239</v>
      </c>
      <c r="M33" s="199">
        <v>0.62265611560295886</v>
      </c>
      <c r="N33" s="198">
        <v>443</v>
      </c>
      <c r="O33" s="200">
        <v>8.9350544574425178E-2</v>
      </c>
    </row>
    <row r="34" spans="1:15" x14ac:dyDescent="0.35">
      <c r="A34" s="208" t="s">
        <v>73</v>
      </c>
      <c r="B34" s="209">
        <v>18624</v>
      </c>
      <c r="C34" s="210">
        <v>0.41307723018231823</v>
      </c>
      <c r="D34" s="209">
        <v>11525</v>
      </c>
      <c r="E34" s="210">
        <v>0.34514254911356013</v>
      </c>
      <c r="F34" s="209">
        <v>1978</v>
      </c>
      <c r="G34" s="210">
        <v>0.33760027308414403</v>
      </c>
      <c r="H34" s="209">
        <v>5121</v>
      </c>
      <c r="I34" s="210">
        <v>0.87763496143958863</v>
      </c>
      <c r="J34" s="209">
        <v>9722</v>
      </c>
      <c r="K34" s="210">
        <v>0.34109887025471897</v>
      </c>
      <c r="L34" s="209">
        <v>4387</v>
      </c>
      <c r="M34" s="210">
        <v>0.37734388439704114</v>
      </c>
      <c r="N34" s="209">
        <v>4515</v>
      </c>
      <c r="O34" s="211">
        <v>0.91064945542557485</v>
      </c>
    </row>
    <row r="35" spans="1:15" x14ac:dyDescent="0.35">
      <c r="A35" s="24" t="s">
        <v>17</v>
      </c>
    </row>
    <row r="36" spans="1:15" x14ac:dyDescent="0.35">
      <c r="A36" s="469" t="s">
        <v>470</v>
      </c>
      <c r="B36" s="469"/>
      <c r="C36" s="469"/>
      <c r="D36" s="469"/>
      <c r="E36" s="469"/>
    </row>
  </sheetData>
  <mergeCells count="9">
    <mergeCell ref="A36:E36"/>
    <mergeCell ref="A2:O2"/>
    <mergeCell ref="B4:C4"/>
    <mergeCell ref="D4:E4"/>
    <mergeCell ref="F4:G4"/>
    <mergeCell ref="H4:I4"/>
    <mergeCell ref="J4:K4"/>
    <mergeCell ref="L4:M4"/>
    <mergeCell ref="N4:O4"/>
  </mergeCells>
  <hyperlinks>
    <hyperlink ref="A2:O2" location="Índice!A1" display="Tabela 13 -Caracterização dos empregados afetos à atividade doméstica, por dimensão e origem/forma de representação legal, a 31 de dezembro de 2017"/>
  </hyperlinks>
  <pageMargins left="0.70866141732283472" right="0.70866141732283472" top="0.74803149606299213" bottom="0.74803149606299213" header="0.31496062992125984" footer="0.31496062992125984"/>
  <pageSetup paperSize="9" scale="7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51</vt:i4>
      </vt:variant>
      <vt:variant>
        <vt:lpstr>Intervalos com nome</vt:lpstr>
      </vt:variant>
      <vt:variant>
        <vt:i4>3</vt:i4>
      </vt:variant>
    </vt:vector>
  </HeadingPairs>
  <TitlesOfParts>
    <vt:vector size="54" baseType="lpstr">
      <vt:lpstr>Índice</vt:lpstr>
      <vt:lpstr>Tabela 1</vt:lpstr>
      <vt:lpstr>Tabela 2</vt:lpstr>
      <vt:lpstr>Tabela 3</vt:lpstr>
      <vt:lpstr>Tabela 4</vt:lpstr>
      <vt:lpstr>Tabela 5</vt:lpstr>
      <vt:lpstr>Tabela 6</vt:lpstr>
      <vt:lpstr>Tabela 7</vt:lpstr>
      <vt:lpstr>Tabela 8</vt:lpstr>
      <vt:lpstr>Tabela 9</vt:lpstr>
      <vt:lpstr>Tabela 10</vt:lpstr>
      <vt:lpstr>Tabela 11</vt:lpstr>
      <vt:lpstr>Tabela 12</vt:lpstr>
      <vt:lpstr>Tabela 13</vt:lpstr>
      <vt:lpstr>Tabela 14</vt:lpstr>
      <vt:lpstr>Tabela 15</vt:lpstr>
      <vt:lpstr>Tabela 16</vt:lpstr>
      <vt:lpstr>Tabela 17</vt:lpstr>
      <vt:lpstr>Tabela 18</vt:lpstr>
      <vt:lpstr>Tabela 19</vt:lpstr>
      <vt:lpstr>Tabela 20</vt:lpstr>
      <vt:lpstr>Tabela 21</vt:lpstr>
      <vt:lpstr>Tabela 22</vt:lpstr>
      <vt:lpstr>Tabela 23</vt:lpstr>
      <vt:lpstr>Tabela 24</vt:lpstr>
      <vt:lpstr>Tabela 25</vt:lpstr>
      <vt:lpstr>Tabela 26</vt:lpstr>
      <vt:lpstr>Tabela 27</vt:lpstr>
      <vt:lpstr>Tabela 28</vt:lpstr>
      <vt:lpstr>Tabela 29</vt:lpstr>
      <vt:lpstr>Tabela 30</vt:lpstr>
      <vt:lpstr>Tabela 31</vt:lpstr>
      <vt:lpstr>Tabela 32</vt:lpstr>
      <vt:lpstr>Tabela 33</vt:lpstr>
      <vt:lpstr>Tabela 34</vt:lpstr>
      <vt:lpstr>Tabela 35</vt:lpstr>
      <vt:lpstr>Tabela 36</vt:lpstr>
      <vt:lpstr>Tabela 37</vt:lpstr>
      <vt:lpstr>Tabela 38</vt:lpstr>
      <vt:lpstr>Tabela 39</vt:lpstr>
      <vt:lpstr>Tabela 40</vt:lpstr>
      <vt:lpstr>Tabela 41</vt:lpstr>
      <vt:lpstr>Tabela 42</vt:lpstr>
      <vt:lpstr>Tabela 43</vt:lpstr>
      <vt:lpstr>Tabela 44</vt:lpstr>
      <vt:lpstr>Tabela 45</vt:lpstr>
      <vt:lpstr>Tabela 46</vt:lpstr>
      <vt:lpstr>Tabela 47</vt:lpstr>
      <vt:lpstr>Tabela 48</vt:lpstr>
      <vt:lpstr>Tabela 49</vt:lpstr>
      <vt:lpstr>Folha1</vt:lpstr>
      <vt:lpstr>'Tabela 30'!Área_de_Impressão</vt:lpstr>
      <vt:lpstr>'Tabela 34'!Área_de_Impressão</vt:lpstr>
      <vt:lpstr>'Tabela 39'!Área_de_Impressão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APBancos</dc:creator>
  <cp:lastModifiedBy>Vera Flores</cp:lastModifiedBy>
  <cp:lastPrinted>2020-01-16T16:23:19Z</cp:lastPrinted>
  <dcterms:created xsi:type="dcterms:W3CDTF">2011-01-19T10:11:43Z</dcterms:created>
  <dcterms:modified xsi:type="dcterms:W3CDTF">2020-07-06T12:36:22Z</dcterms:modified>
</cp:coreProperties>
</file>